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6830" windowHeight="9840" firstSheet="2" activeTab="4"/>
  </bookViews>
  <sheets>
    <sheet name="MONTHLY CASH FLOW2011" sheetId="1" r:id="rId1"/>
    <sheet name="MONTHLY CASH FLOW 2012" sheetId="6" r:id="rId2"/>
    <sheet name="MONTHLY CASH FLOW 2013" sheetId="7" r:id="rId3"/>
    <sheet name="SUMMARY PROFIT &amp; lOSS 2011-2013" sheetId="2" r:id="rId4"/>
    <sheet name="BRIDGE PROFIT TO CASH FLOW" sheetId="9" r:id="rId5"/>
  </sheets>
  <definedNames>
    <definedName name="_xlnm.Print_Area" localSheetId="1">'MONTHLY CASH FLOW 2012'!$A$2:$Q$38</definedName>
    <definedName name="_xlnm.Print_Area" localSheetId="2">'MONTHLY CASH FLOW 2013'!$A$2:$Q$38</definedName>
    <definedName name="_xlnm.Print_Area" localSheetId="0">'MONTHLY CASH FLOW2011'!$A$2:$R$43</definedName>
  </definedNames>
  <calcPr calcId="145621"/>
</workbook>
</file>

<file path=xl/calcChain.xml><?xml version="1.0" encoding="utf-8"?>
<calcChain xmlns="http://schemas.openxmlformats.org/spreadsheetml/2006/main">
  <c r="B32" i="1" l="1"/>
  <c r="B31" i="1"/>
  <c r="B29" i="1"/>
  <c r="B28" i="1"/>
  <c r="B27" i="1"/>
  <c r="B25" i="1"/>
  <c r="B24" i="1"/>
  <c r="B21" i="1"/>
  <c r="B17" i="1"/>
  <c r="B16" i="1"/>
  <c r="B15" i="1"/>
  <c r="B14" i="1"/>
  <c r="B9" i="1"/>
  <c r="B8" i="1"/>
  <c r="B7" i="1"/>
  <c r="B10" i="1"/>
  <c r="B27" i="7"/>
  <c r="B26" i="7"/>
  <c r="B24" i="7"/>
  <c r="B23" i="7"/>
  <c r="B22" i="7"/>
  <c r="B20" i="7"/>
  <c r="B19" i="7"/>
  <c r="B7" i="7"/>
  <c r="B10" i="7"/>
  <c r="B7" i="6"/>
  <c r="B10" i="6" s="1"/>
  <c r="B27" i="6"/>
  <c r="B26" i="6"/>
  <c r="B24" i="6"/>
  <c r="B23" i="6"/>
  <c r="B22" i="6"/>
  <c r="B20" i="6"/>
  <c r="B19" i="6"/>
  <c r="H9" i="9"/>
  <c r="H10" i="9"/>
  <c r="H11" i="9"/>
  <c r="H14" i="9"/>
  <c r="H15" i="9"/>
  <c r="H6" i="9"/>
  <c r="F17" i="9"/>
  <c r="D17" i="9"/>
  <c r="B17" i="9"/>
  <c r="B19" i="9"/>
  <c r="D19" i="9" s="1"/>
  <c r="F19" i="9" s="1"/>
  <c r="L14" i="6"/>
  <c r="K14" i="6"/>
  <c r="J14" i="6"/>
  <c r="G14" i="6"/>
  <c r="F14" i="6"/>
  <c r="E14" i="6"/>
  <c r="D14" i="6"/>
  <c r="B14" i="6" s="1"/>
  <c r="B30" i="6" s="1"/>
  <c r="I19" i="1"/>
  <c r="B19" i="1" s="1"/>
  <c r="B35" i="1" s="1"/>
  <c r="B37" i="1" s="1"/>
  <c r="B41" i="1" s="1"/>
  <c r="J19" i="1"/>
  <c r="O14" i="7"/>
  <c r="O30" i="7" s="1"/>
  <c r="O32" i="7" s="1"/>
  <c r="L14" i="7"/>
  <c r="K14" i="7"/>
  <c r="J14" i="7"/>
  <c r="I14" i="7"/>
  <c r="H14" i="7"/>
  <c r="G14" i="7"/>
  <c r="G30" i="7" s="1"/>
  <c r="G32" i="7" s="1"/>
  <c r="F14" i="7"/>
  <c r="D14" i="7"/>
  <c r="B14" i="7" s="1"/>
  <c r="B30" i="7" s="1"/>
  <c r="B32" i="7" s="1"/>
  <c r="O28" i="7"/>
  <c r="N28" i="7"/>
  <c r="M28" i="7"/>
  <c r="L28" i="7"/>
  <c r="K28" i="7"/>
  <c r="J28" i="7"/>
  <c r="I28" i="7"/>
  <c r="H28" i="7"/>
  <c r="G28" i="7"/>
  <c r="F28" i="7"/>
  <c r="E28" i="7"/>
  <c r="D28" i="7"/>
  <c r="Q27" i="7"/>
  <c r="Q26" i="7"/>
  <c r="O25" i="7"/>
  <c r="N25" i="7"/>
  <c r="M25" i="7"/>
  <c r="L25" i="7"/>
  <c r="K25" i="7"/>
  <c r="J25" i="7"/>
  <c r="I25" i="7"/>
  <c r="H25" i="7"/>
  <c r="G25" i="7"/>
  <c r="F25" i="7"/>
  <c r="E25" i="7"/>
  <c r="D25" i="7"/>
  <c r="Q25" i="7" s="1"/>
  <c r="Q24" i="7"/>
  <c r="Q23" i="7"/>
  <c r="Q22" i="7"/>
  <c r="O21" i="7"/>
  <c r="N21" i="7"/>
  <c r="M21" i="7"/>
  <c r="L21" i="7"/>
  <c r="K21" i="7"/>
  <c r="J21" i="7"/>
  <c r="I21" i="7"/>
  <c r="H21" i="7"/>
  <c r="G21" i="7"/>
  <c r="F21" i="7"/>
  <c r="E21" i="7"/>
  <c r="D21" i="7"/>
  <c r="Q20" i="7"/>
  <c r="Q19" i="7"/>
  <c r="Q18" i="7"/>
  <c r="O17" i="7"/>
  <c r="N17" i="7"/>
  <c r="M17" i="7"/>
  <c r="L17" i="7"/>
  <c r="K17" i="7"/>
  <c r="J17" i="7"/>
  <c r="I17" i="7"/>
  <c r="H17" i="7"/>
  <c r="G17" i="7"/>
  <c r="F17" i="7"/>
  <c r="E17" i="7"/>
  <c r="D17" i="7"/>
  <c r="O16" i="7"/>
  <c r="N16" i="7"/>
  <c r="M16" i="7"/>
  <c r="L16" i="7"/>
  <c r="K16" i="7"/>
  <c r="J16" i="7"/>
  <c r="I16" i="7"/>
  <c r="H16" i="7"/>
  <c r="G16" i="7"/>
  <c r="F16" i="7"/>
  <c r="E16" i="7"/>
  <c r="D16" i="7"/>
  <c r="O15" i="7"/>
  <c r="N15" i="7"/>
  <c r="M15" i="7"/>
  <c r="L15" i="7"/>
  <c r="L30" i="7"/>
  <c r="K15" i="7"/>
  <c r="J15" i="7"/>
  <c r="J30" i="7"/>
  <c r="I15" i="7"/>
  <c r="H15" i="7"/>
  <c r="G15" i="7"/>
  <c r="F15" i="7"/>
  <c r="E15" i="7"/>
  <c r="D15" i="7"/>
  <c r="O10" i="7"/>
  <c r="N10" i="7"/>
  <c r="M10" i="7"/>
  <c r="M32" i="7" s="1"/>
  <c r="L10" i="7"/>
  <c r="K10" i="7"/>
  <c r="J10" i="7"/>
  <c r="I10" i="7"/>
  <c r="H10" i="7"/>
  <c r="H32" i="7" s="1"/>
  <c r="G10" i="7"/>
  <c r="F10" i="7"/>
  <c r="E10" i="7"/>
  <c r="D10" i="7"/>
  <c r="D32" i="7" s="1"/>
  <c r="Q9" i="7"/>
  <c r="Q8" i="7"/>
  <c r="Q7" i="7"/>
  <c r="Q27" i="6"/>
  <c r="Q26" i="6"/>
  <c r="Q24" i="6"/>
  <c r="Q23" i="6"/>
  <c r="Q22" i="6"/>
  <c r="Q20" i="6"/>
  <c r="Q19" i="6"/>
  <c r="Q18" i="6"/>
  <c r="Q14" i="6"/>
  <c r="O10" i="6"/>
  <c r="N10" i="6"/>
  <c r="M10" i="6"/>
  <c r="L10" i="6"/>
  <c r="K10" i="6"/>
  <c r="J10" i="6"/>
  <c r="I10" i="6"/>
  <c r="H10" i="6"/>
  <c r="G10" i="6"/>
  <c r="F10" i="6"/>
  <c r="E10" i="6"/>
  <c r="D10" i="6"/>
  <c r="D32" i="6" s="1"/>
  <c r="Q9" i="6"/>
  <c r="Q8" i="6"/>
  <c r="Q7" i="6"/>
  <c r="E19" i="1"/>
  <c r="R17" i="1"/>
  <c r="R16" i="1"/>
  <c r="R15" i="1"/>
  <c r="R14" i="1"/>
  <c r="P33" i="1"/>
  <c r="O33" i="1"/>
  <c r="N33" i="1"/>
  <c r="M33" i="1"/>
  <c r="L33" i="1"/>
  <c r="K33" i="1"/>
  <c r="J33" i="1"/>
  <c r="I33" i="1"/>
  <c r="H33" i="1"/>
  <c r="G33" i="1"/>
  <c r="F33" i="1"/>
  <c r="E33" i="1"/>
  <c r="R32" i="1"/>
  <c r="R31" i="1"/>
  <c r="R25" i="1"/>
  <c r="R24" i="1"/>
  <c r="R21" i="1"/>
  <c r="R27" i="1"/>
  <c r="R23" i="1"/>
  <c r="D35" i="1"/>
  <c r="E10" i="1"/>
  <c r="F8" i="2"/>
  <c r="F12" i="2" s="1"/>
  <c r="D8" i="2"/>
  <c r="D35" i="2"/>
  <c r="D36" i="2"/>
  <c r="F35" i="2"/>
  <c r="F36" i="2" s="1"/>
  <c r="B35" i="2"/>
  <c r="B36" i="2"/>
  <c r="D12" i="2"/>
  <c r="D15" i="2" s="1"/>
  <c r="B12" i="2"/>
  <c r="B15" i="2" s="1"/>
  <c r="R7" i="1"/>
  <c r="R8" i="1"/>
  <c r="R9" i="1"/>
  <c r="D10" i="1"/>
  <c r="D37" i="1"/>
  <c r="F10" i="1"/>
  <c r="R10" i="1" s="1"/>
  <c r="G10" i="1"/>
  <c r="H10" i="1"/>
  <c r="I10" i="1"/>
  <c r="I37" i="1" s="1"/>
  <c r="J10" i="1"/>
  <c r="K10" i="1"/>
  <c r="L10" i="1"/>
  <c r="M10" i="1"/>
  <c r="M37" i="1" s="1"/>
  <c r="N10" i="1"/>
  <c r="O10" i="1"/>
  <c r="P10" i="1"/>
  <c r="R29" i="1"/>
  <c r="R33" i="1"/>
  <c r="R39" i="1"/>
  <c r="R28" i="1"/>
  <c r="B13" i="2"/>
  <c r="D13" i="2"/>
  <c r="Q16" i="7"/>
  <c r="Q28" i="7"/>
  <c r="E30" i="7"/>
  <c r="E32" i="7" s="1"/>
  <c r="I30" i="7"/>
  <c r="I32" i="7" s="1"/>
  <c r="K30" i="7"/>
  <c r="K32" i="7" s="1"/>
  <c r="M30" i="7"/>
  <c r="Q17" i="7"/>
  <c r="J32" i="7"/>
  <c r="L32" i="7"/>
  <c r="Q21" i="7"/>
  <c r="Q14" i="7"/>
  <c r="D30" i="7"/>
  <c r="F30" i="7"/>
  <c r="F32" i="7"/>
  <c r="H30" i="7"/>
  <c r="N30" i="7"/>
  <c r="N32" i="7" s="1"/>
  <c r="Q15" i="7"/>
  <c r="Q10" i="6"/>
  <c r="R19" i="1"/>
  <c r="D41" i="1"/>
  <c r="E39" i="1" s="1"/>
  <c r="H17" i="9"/>
  <c r="O28" i="6"/>
  <c r="N28" i="6"/>
  <c r="M28" i="6"/>
  <c r="L28" i="6"/>
  <c r="K28" i="6"/>
  <c r="J28" i="6"/>
  <c r="I28" i="6"/>
  <c r="H28" i="6"/>
  <c r="G28" i="6"/>
  <c r="F28" i="6"/>
  <c r="E28" i="6"/>
  <c r="D28" i="6"/>
  <c r="Q28" i="6"/>
  <c r="O25" i="6"/>
  <c r="N25" i="6"/>
  <c r="M25" i="6"/>
  <c r="L25" i="6"/>
  <c r="K25" i="6"/>
  <c r="J25" i="6"/>
  <c r="I25" i="6"/>
  <c r="H25" i="6"/>
  <c r="G25" i="6"/>
  <c r="F25" i="6"/>
  <c r="E25" i="6"/>
  <c r="D25" i="6"/>
  <c r="Q25" i="6" s="1"/>
  <c r="O21" i="6"/>
  <c r="N21" i="6"/>
  <c r="M21" i="6"/>
  <c r="L21" i="6"/>
  <c r="K21" i="6"/>
  <c r="J21" i="6"/>
  <c r="I21" i="6"/>
  <c r="H21" i="6"/>
  <c r="G21" i="6"/>
  <c r="F21" i="6"/>
  <c r="E21" i="6"/>
  <c r="D21" i="6"/>
  <c r="Q21" i="6" s="1"/>
  <c r="O17" i="6"/>
  <c r="N17" i="6"/>
  <c r="M17" i="6"/>
  <c r="M30" i="6" s="1"/>
  <c r="M32" i="6" s="1"/>
  <c r="L17" i="6"/>
  <c r="K17" i="6"/>
  <c r="J17" i="6"/>
  <c r="I17" i="6"/>
  <c r="I30" i="6" s="1"/>
  <c r="I32" i="6" s="1"/>
  <c r="H17" i="6"/>
  <c r="G17" i="6"/>
  <c r="F17" i="6"/>
  <c r="E17" i="6"/>
  <c r="Q17" i="6" s="1"/>
  <c r="D17" i="6"/>
  <c r="O16" i="6"/>
  <c r="N16" i="6"/>
  <c r="M16" i="6"/>
  <c r="L16" i="6"/>
  <c r="K16" i="6"/>
  <c r="J16" i="6"/>
  <c r="I16" i="6"/>
  <c r="H16" i="6"/>
  <c r="G16" i="6"/>
  <c r="F16" i="6"/>
  <c r="E16" i="6"/>
  <c r="D16" i="6"/>
  <c r="Q16" i="6"/>
  <c r="N15" i="6"/>
  <c r="N30" i="6"/>
  <c r="N32" i="6" s="1"/>
  <c r="M15" i="6"/>
  <c r="L15" i="6"/>
  <c r="L30" i="6" s="1"/>
  <c r="L32" i="6" s="1"/>
  <c r="K15" i="6"/>
  <c r="K30" i="6" s="1"/>
  <c r="K32" i="6" s="1"/>
  <c r="J15" i="6"/>
  <c r="J30" i="6"/>
  <c r="J32" i="6" s="1"/>
  <c r="I15" i="6"/>
  <c r="H15" i="6"/>
  <c r="H30" i="6" s="1"/>
  <c r="H32" i="6" s="1"/>
  <c r="G15" i="6"/>
  <c r="G30" i="6" s="1"/>
  <c r="G32" i="6" s="1"/>
  <c r="F15" i="6"/>
  <c r="F30" i="6"/>
  <c r="F32" i="6" s="1"/>
  <c r="E15" i="6"/>
  <c r="D15" i="6"/>
  <c r="Q15" i="6" s="1"/>
  <c r="O15" i="6"/>
  <c r="O30" i="6"/>
  <c r="O32" i="6" s="1"/>
  <c r="D30" i="6"/>
  <c r="F26" i="1"/>
  <c r="P26" i="1"/>
  <c r="O26" i="1"/>
  <c r="N26" i="1"/>
  <c r="M26" i="1"/>
  <c r="L26" i="1"/>
  <c r="K26" i="1"/>
  <c r="J26" i="1"/>
  <c r="I26" i="1"/>
  <c r="H26" i="1"/>
  <c r="G26" i="1"/>
  <c r="E26" i="1"/>
  <c r="R26" i="1"/>
  <c r="P30" i="1"/>
  <c r="O30" i="1"/>
  <c r="N30" i="1"/>
  <c r="M30" i="1"/>
  <c r="L30" i="1"/>
  <c r="K30" i="1"/>
  <c r="J30" i="1"/>
  <c r="I30" i="1"/>
  <c r="H30" i="1"/>
  <c r="G30" i="1"/>
  <c r="F30" i="1"/>
  <c r="E30" i="1"/>
  <c r="R30" i="1" s="1"/>
  <c r="P22" i="1"/>
  <c r="O22" i="1"/>
  <c r="N22" i="1"/>
  <c r="M22" i="1"/>
  <c r="L22" i="1"/>
  <c r="K22" i="1"/>
  <c r="J22" i="1"/>
  <c r="I22" i="1"/>
  <c r="H22" i="1"/>
  <c r="G22" i="1"/>
  <c r="F22" i="1"/>
  <c r="E22" i="1"/>
  <c r="R22" i="1" s="1"/>
  <c r="F20" i="1"/>
  <c r="F35" i="1"/>
  <c r="F37" i="1" s="1"/>
  <c r="G20" i="1"/>
  <c r="G35" i="1"/>
  <c r="G37" i="1"/>
  <c r="H20" i="1"/>
  <c r="H35" i="1" s="1"/>
  <c r="H37" i="1" s="1"/>
  <c r="I20" i="1"/>
  <c r="I35" i="1"/>
  <c r="J20" i="1"/>
  <c r="J35" i="1"/>
  <c r="J37" i="1"/>
  <c r="K20" i="1"/>
  <c r="K35" i="1"/>
  <c r="K37" i="1"/>
  <c r="L20" i="1"/>
  <c r="L35" i="1" s="1"/>
  <c r="L37" i="1" s="1"/>
  <c r="M20" i="1"/>
  <c r="M35" i="1"/>
  <c r="N20" i="1"/>
  <c r="N35" i="1"/>
  <c r="N37" i="1"/>
  <c r="O20" i="1"/>
  <c r="O35" i="1"/>
  <c r="O37" i="1"/>
  <c r="E20" i="1"/>
  <c r="R20" i="1" s="1"/>
  <c r="P20" i="1"/>
  <c r="P35" i="1"/>
  <c r="P37" i="1"/>
  <c r="B32" i="6" l="1"/>
  <c r="B38" i="2"/>
  <c r="B39" i="2" s="1"/>
  <c r="B16" i="2"/>
  <c r="F15" i="2"/>
  <c r="F13" i="2"/>
  <c r="D16" i="2"/>
  <c r="D38" i="2"/>
  <c r="D39" i="2" s="1"/>
  <c r="Q30" i="6"/>
  <c r="Q30" i="7"/>
  <c r="Q32" i="7"/>
  <c r="E35" i="1"/>
  <c r="Q10" i="7"/>
  <c r="E30" i="6"/>
  <c r="E32" i="6" s="1"/>
  <c r="F38" i="2" l="1"/>
  <c r="F39" i="2" s="1"/>
  <c r="F16" i="2"/>
  <c r="R35" i="1"/>
  <c r="E37" i="1"/>
  <c r="Q32" i="6"/>
  <c r="R37" i="1" l="1"/>
  <c r="R41" i="1" s="1"/>
  <c r="E41" i="1"/>
  <c r="F39" i="1" s="1"/>
  <c r="F41" i="1" s="1"/>
  <c r="G39" i="1" s="1"/>
  <c r="G41" i="1" s="1"/>
  <c r="H39" i="1" s="1"/>
  <c r="H41" i="1" s="1"/>
  <c r="I39" i="1" s="1"/>
  <c r="I41" i="1" s="1"/>
  <c r="J39" i="1" s="1"/>
  <c r="J41" i="1" s="1"/>
  <c r="K39" i="1" s="1"/>
  <c r="K41" i="1" s="1"/>
  <c r="L39" i="1" s="1"/>
  <c r="L41" i="1" s="1"/>
  <c r="M39" i="1" s="1"/>
  <c r="M41" i="1" s="1"/>
  <c r="N39" i="1" s="1"/>
  <c r="N41" i="1" s="1"/>
  <c r="O39" i="1" s="1"/>
  <c r="O41" i="1" s="1"/>
  <c r="P39" i="1" s="1"/>
  <c r="P41" i="1" s="1"/>
  <c r="D34" i="6" s="1"/>
  <c r="B34" i="6" l="1"/>
  <c r="B36" i="6" s="1"/>
  <c r="Q34" i="6"/>
  <c r="Q36" i="6" s="1"/>
  <c r="D36" i="6"/>
  <c r="E34" i="6" s="1"/>
  <c r="E36" i="6" s="1"/>
  <c r="F34" i="6" s="1"/>
  <c r="F36" i="6" s="1"/>
  <c r="G34" i="6" s="1"/>
  <c r="G36" i="6" s="1"/>
  <c r="H34" i="6" s="1"/>
  <c r="H36" i="6" s="1"/>
  <c r="I34" i="6" s="1"/>
  <c r="I36" i="6" s="1"/>
  <c r="J34" i="6" s="1"/>
  <c r="J36" i="6" s="1"/>
  <c r="K34" i="6" s="1"/>
  <c r="K36" i="6" s="1"/>
  <c r="L34" i="6" s="1"/>
  <c r="L36" i="6" s="1"/>
  <c r="M34" i="6" s="1"/>
  <c r="M36" i="6" s="1"/>
  <c r="N34" i="6" s="1"/>
  <c r="N36" i="6" s="1"/>
  <c r="O34" i="6" s="1"/>
  <c r="O36" i="6" s="1"/>
  <c r="D34" i="7" s="1"/>
  <c r="B34" i="7" l="1"/>
  <c r="D36" i="7"/>
  <c r="E34" i="7" s="1"/>
  <c r="E36" i="7" s="1"/>
  <c r="F34" i="7" s="1"/>
  <c r="F36" i="7" s="1"/>
  <c r="G34" i="7" s="1"/>
  <c r="G36" i="7" s="1"/>
  <c r="H34" i="7" s="1"/>
  <c r="H36" i="7" s="1"/>
  <c r="I34" i="7" s="1"/>
  <c r="I36" i="7" s="1"/>
  <c r="J34" i="7" s="1"/>
  <c r="J36" i="7" s="1"/>
  <c r="K34" i="7" s="1"/>
  <c r="K36" i="7" s="1"/>
  <c r="L34" i="7" s="1"/>
  <c r="L36" i="7" s="1"/>
  <c r="M34" i="7" s="1"/>
  <c r="M36" i="7" s="1"/>
  <c r="N34" i="7" s="1"/>
  <c r="N36" i="7" s="1"/>
  <c r="O34" i="7" s="1"/>
  <c r="O36" i="7" s="1"/>
  <c r="Q34" i="7" l="1"/>
  <c r="Q36" i="7" s="1"/>
  <c r="B36" i="7"/>
</calcChain>
</file>

<file path=xl/sharedStrings.xml><?xml version="1.0" encoding="utf-8"?>
<sst xmlns="http://schemas.openxmlformats.org/spreadsheetml/2006/main" count="200" uniqueCount="91">
  <si>
    <t>INCOME</t>
  </si>
  <si>
    <t>MONTHS</t>
  </si>
  <si>
    <t>TOTAL</t>
  </si>
  <si>
    <t>EXPENDITURE</t>
  </si>
  <si>
    <t>Purchases</t>
  </si>
  <si>
    <t>Insurance</t>
  </si>
  <si>
    <t>NET CASH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</si>
  <si>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</si>
  <si>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</si>
  <si>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</si>
  <si>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</si>
  <si>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</si>
  <si>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</si>
  <si>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</si>
  <si>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</si>
  <si>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</si>
  <si>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DECEMBER</t>
  </si>
  <si>
    <t xml:space="preserve"> </t>
  </si>
  <si>
    <t>Year</t>
  </si>
  <si>
    <t>Sales</t>
  </si>
  <si>
    <t>Opening Stock</t>
  </si>
  <si>
    <t>Closing Stock</t>
  </si>
  <si>
    <t>Cost Of Sales</t>
  </si>
  <si>
    <t>Gross Profit</t>
  </si>
  <si>
    <t>Overheads</t>
  </si>
  <si>
    <t>Wages &amp; Salaries</t>
  </si>
  <si>
    <t>Owner Drawings</t>
  </si>
  <si>
    <t>Emp'er PRSI</t>
  </si>
  <si>
    <t>Training</t>
  </si>
  <si>
    <t>Rent &amp; Rates</t>
  </si>
  <si>
    <t>Light Heat &amp; Power</t>
  </si>
  <si>
    <t>Office Supplies &amp; Requisites</t>
  </si>
  <si>
    <t>Telephone &amp; Broadband</t>
  </si>
  <si>
    <t>Legal, Audit &amp; Accountancy</t>
  </si>
  <si>
    <t>Advertising &amp; PR</t>
  </si>
  <si>
    <t>Depreciation-F&amp;F/Computer Equip</t>
  </si>
  <si>
    <t>Loan Interest &amp; Charges</t>
  </si>
  <si>
    <t>Total Overheads</t>
  </si>
  <si>
    <t>Net Profit after Interest before Corp.Tax</t>
  </si>
  <si>
    <t>%</t>
  </si>
  <si>
    <t>€ euros</t>
  </si>
  <si>
    <t>Other Costs-contingency</t>
  </si>
  <si>
    <t>PURCHASES</t>
  </si>
  <si>
    <t>START UP COSTS</t>
  </si>
  <si>
    <t>FIT OUT PREMISES</t>
  </si>
  <si>
    <t>INITIAL STOCK</t>
  </si>
  <si>
    <t>PRE-START</t>
  </si>
  <si>
    <t>INITIAL RENT DEPOSIT</t>
  </si>
  <si>
    <t>INITIAL PROF.FEES</t>
  </si>
  <si>
    <t>UP</t>
  </si>
  <si>
    <t>€ EURO</t>
  </si>
  <si>
    <t>TOTAL-INCOME</t>
  </si>
  <si>
    <t>CASH SALES</t>
  </si>
  <si>
    <t>F S LOAN</t>
  </si>
  <si>
    <t>OWNERS FUNDS</t>
  </si>
  <si>
    <t>WAGES AND SALARIES</t>
  </si>
  <si>
    <t>OWNERS DRAWINGS</t>
  </si>
  <si>
    <t>EMP'ER P.R.S.I</t>
  </si>
  <si>
    <t>TRAINING</t>
  </si>
  <si>
    <t>RENT AND RATES</t>
  </si>
  <si>
    <t>LIGHT HEAT AND POWER</t>
  </si>
  <si>
    <t>OFFICE SUPPLIES AND REQUISITES</t>
  </si>
  <si>
    <t>TELEPHONE AND BROADBAND</t>
  </si>
  <si>
    <t>INSURANCE ON PREMISES</t>
  </si>
  <si>
    <t>LEGAL AUDIT AND ACCOUNTANCY</t>
  </si>
  <si>
    <t>ADVERTISING AND PR</t>
  </si>
  <si>
    <t>MOTOR-TAX,INS/REP/DEP</t>
  </si>
  <si>
    <t>LOAN REPAYMENT/BANK CHGS</t>
  </si>
  <si>
    <t>OTHER-MISC COSTS</t>
  </si>
  <si>
    <t>OPENING BANK BALANCE</t>
  </si>
  <si>
    <t>CLOSING BANK BALANCE</t>
  </si>
  <si>
    <t>SEPT</t>
  </si>
  <si>
    <t>NOV.</t>
  </si>
  <si>
    <t>OPEN ALL HOURS SHOP-MONTHLY CASH FLOW 2011</t>
  </si>
  <si>
    <t>OPEN ALL HOURS SHOP-MONTHLY CASH FLOW 2012</t>
  </si>
  <si>
    <t>OPEN ALL HOURS SHOP-MONTHLY CASH FLOW 2013</t>
  </si>
  <si>
    <t>Open All Hours</t>
  </si>
  <si>
    <t>Profit &amp; Loss A/c Forecast</t>
  </si>
  <si>
    <t>currency</t>
  </si>
  <si>
    <t>Motor/Travel/Repair/Depr</t>
  </si>
  <si>
    <t>Bridge between Profit and Loss and Cash Flow</t>
  </si>
  <si>
    <t>Net Profit</t>
  </si>
  <si>
    <t>Add Back</t>
  </si>
  <si>
    <t>Depreciation-F&amp;F/Computer Equipment</t>
  </si>
  <si>
    <t>Opening Bank Balance</t>
  </si>
  <si>
    <t>Subtract</t>
  </si>
  <si>
    <t>Loan Repayments/Bank Charges</t>
  </si>
  <si>
    <t>Stock Increase</t>
  </si>
  <si>
    <t>Net Cash Flow</t>
  </si>
  <si>
    <t>Cumulative Cash Flow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</si>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</sst>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theme="6" tint="0.59999389629810485"/>
        <bgColor theme="6" tint="0.59996337778862885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10" fontId="6" fillId="0" borderId="0" xfId="0" applyNumberFormat="1" applyFont="1"/>
    <xf numFmtId="0" fontId="2" fillId="0" borderId="0" xfId="0" applyFont="1"/>
    <xf numFmtId="0" fontId="11" fillId="2" borderId="0" xfId="1" applyFont="1" applyFill="1" applyBorder="1"/>
    <xf numFmtId="0" fontId="12" fillId="2" borderId="0" xfId="1" applyFont="1" applyFill="1" applyBorder="1"/>
    <xf numFmtId="164" fontId="13" fillId="2" borderId="0" xfId="1" applyNumberFormat="1" applyFont="1" applyFill="1" applyBorder="1"/>
    <xf numFmtId="0" fontId="14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left"/>
    </xf>
    <xf numFmtId="0" fontId="11" fillId="2" borderId="1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left"/>
    </xf>
    <xf numFmtId="3" fontId="11" fillId="2" borderId="0" xfId="1" applyNumberFormat="1" applyFont="1" applyFill="1" applyBorder="1" applyAlignment="1">
      <alignment horizontal="right"/>
    </xf>
    <xf numFmtId="3" fontId="11" fillId="2" borderId="1" xfId="1" applyNumberFormat="1" applyFont="1" applyFill="1" applyBorder="1" applyAlignment="1">
      <alignment horizontal="right"/>
    </xf>
    <xf numFmtId="0" fontId="11" fillId="4" borderId="0" xfId="0" applyFont="1" applyFill="1" applyBorder="1"/>
    <xf numFmtId="3" fontId="11" fillId="4" borderId="0" xfId="0" applyNumberFormat="1" applyFont="1" applyFill="1" applyBorder="1" applyAlignment="1">
      <alignment horizontal="right"/>
    </xf>
    <xf numFmtId="0" fontId="15" fillId="2" borderId="0" xfId="1" applyFont="1" applyFill="1" applyBorder="1"/>
    <xf numFmtId="3" fontId="15" fillId="2" borderId="0" xfId="1" applyNumberFormat="1" applyFont="1" applyFill="1" applyBorder="1" applyAlignment="1">
      <alignment horizontal="right"/>
    </xf>
    <xf numFmtId="3" fontId="11" fillId="2" borderId="5" xfId="1" applyNumberFormat="1" applyFont="1" applyFill="1" applyBorder="1" applyAlignment="1">
      <alignment horizontal="right"/>
    </xf>
    <xf numFmtId="3" fontId="11" fillId="2" borderId="6" xfId="1" applyNumberFormat="1" applyFont="1" applyFill="1" applyBorder="1" applyAlignment="1">
      <alignment horizontal="right"/>
    </xf>
    <xf numFmtId="164" fontId="11" fillId="2" borderId="0" xfId="1" applyNumberFormat="1" applyFont="1" applyFill="1" applyBorder="1"/>
    <xf numFmtId="0" fontId="11" fillId="2" borderId="7" xfId="1" applyFont="1" applyFill="1" applyBorder="1"/>
    <xf numFmtId="0" fontId="11" fillId="2" borderId="0" xfId="1" applyFont="1" applyFill="1"/>
    <xf numFmtId="0" fontId="6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Good" xfId="1" builtinId="26"/>
    <cellStyle name="Normal" xfId="0" builtinId="0"/>
  </cellStyles>
  <dxfs count="58"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none"/>
      </font>
      <fill>
        <patternFill patternType="solid">
          <bgColor rgb="FFD7E4BC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none"/>
      </font>
      <fill>
        <patternFill patternType="solid">
          <bgColor rgb="FFD7E4BC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&quot;€&quot;#,##0"/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bgColor theme="6" tint="0.599993896298104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2:R44" headerRowCount="0" totalsRowShown="0" headerRowDxfId="57" dataDxfId="56" headerRowCellStyle="Good" dataCellStyle="Good">
  <tableColumns count="18">
    <tableColumn id="2" name="Column2" dataDxfId="55" headerRowCellStyle="Good" dataCellStyle="Good"/>
    <tableColumn id="18" name="Column23" dataDxfId="54" headerRowCellStyle="Good" dataCellStyle="Good"/>
    <tableColumn id="17" name="Column22" dataDxfId="53" headerRowCellStyle="Good" dataCellStyle="Good"/>
    <tableColumn id="19" name="Column222" dataDxfId="52" headerRowCellStyle="Good" dataCellStyle="Good"/>
    <tableColumn id="3" name="Column3" dataDxfId="51" headerRowCellStyle="Good" dataCellStyle="Good"/>
    <tableColumn id="4" name="Column4" dataDxfId="50" headerRowCellStyle="Good" dataCellStyle="Good"/>
    <tableColumn id="5" name="Column5" dataDxfId="49" headerRowCellStyle="Good" dataCellStyle="Good"/>
    <tableColumn id="6" name="Column6" dataDxfId="48" headerRowCellStyle="Good" dataCellStyle="Good"/>
    <tableColumn id="7" name="Column7" dataDxfId="47" headerRowCellStyle="Good" dataCellStyle="Good"/>
    <tableColumn id="8" name="Column8" dataDxfId="46" headerRowCellStyle="Good" dataCellStyle="Good"/>
    <tableColumn id="9" name="Column9" dataDxfId="45" headerRowCellStyle="Good" dataCellStyle="Good"/>
    <tableColumn id="10" name="Column10" dataDxfId="44" headerRowCellStyle="Good" dataCellStyle="Good"/>
    <tableColumn id="11" name="Column11" dataDxfId="43" headerRowCellStyle="Good" dataCellStyle="Good"/>
    <tableColumn id="12" name="Column12" dataDxfId="42" headerRowCellStyle="Good" dataCellStyle="Good"/>
    <tableColumn id="13" name="Column13" dataDxfId="41" headerRowCellStyle="Good" dataCellStyle="Good"/>
    <tableColumn id="14" name="Column14" dataDxfId="40" headerRowCellStyle="Good" dataCellStyle="Good"/>
    <tableColumn id="15" name="Column15" dataDxfId="39" headerRowCellStyle="Good" dataCellStyle="Good"/>
    <tableColumn id="16" name="Column16" dataDxfId="38" headerRowCellStyle="Good" dataCellStyle="Good"/>
  </tableColumns>
  <tableStyleInfo name="TableStyleMedium25" showFirstColumn="0" showLastColumn="0" showRowStripes="0" showColumnStripes="0"/>
</table>
</file>

<file path=xl/tables/table2.xml><?xml version="1.0" encoding="utf-8"?>
<table xmlns="http://schemas.openxmlformats.org/spreadsheetml/2006/main" id="10" name="Table111" displayName="Table111" ref="A2:Q39" headerRowCount="0" totalsRowShown="0" headerRowDxfId="37" dataDxfId="36" headerRowCellStyle="Good" dataCellStyle="Good">
  <tableColumns count="17">
    <tableColumn id="2" name="Column2" dataDxfId="35" headerRowCellStyle="Good" dataCellStyle="Good"/>
    <tableColumn id="18" name="Column23" dataDxfId="34" headerRowCellStyle="Good" dataCellStyle="Good"/>
    <tableColumn id="17" name="Column22" dataDxfId="33" headerRowCellStyle="Good" dataCellStyle="Good"/>
    <tableColumn id="3" name="Column3" dataDxfId="32" headerRowCellStyle="Good" dataCellStyle="Good"/>
    <tableColumn id="4" name="Column4" dataDxfId="31" headerRowCellStyle="Good" dataCellStyle="Good"/>
    <tableColumn id="5" name="Column5" dataDxfId="30" headerRowCellStyle="Good" dataCellStyle="Good"/>
    <tableColumn id="6" name="Column6" dataDxfId="29" headerRowCellStyle="Good" dataCellStyle="Good"/>
    <tableColumn id="7" name="Column7" dataDxfId="28" headerRowCellStyle="Good" dataCellStyle="Good"/>
    <tableColumn id="8" name="Column8" dataDxfId="27" headerRowCellStyle="Good" dataCellStyle="Good"/>
    <tableColumn id="9" name="Column9" dataDxfId="26" headerRowCellStyle="Good" dataCellStyle="Good"/>
    <tableColumn id="10" name="Column10" dataDxfId="25" headerRowCellStyle="Good" dataCellStyle="Good"/>
    <tableColumn id="11" name="Column11" dataDxfId="24" headerRowCellStyle="Good" dataCellStyle="Good"/>
    <tableColumn id="12" name="Column12" dataDxfId="23" headerRowCellStyle="Good" dataCellStyle="Good"/>
    <tableColumn id="13" name="Column13" dataDxfId="22" headerRowCellStyle="Good" dataCellStyle="Good"/>
    <tableColumn id="14" name="Column14" dataDxfId="21" headerRowCellStyle="Good" dataCellStyle="Good"/>
    <tableColumn id="15" name="Column15" dataDxfId="20" headerRowCellStyle="Good" dataCellStyle="Good"/>
    <tableColumn id="16" name="Column16" dataDxfId="19" headerRowCellStyle="Good" dataCellStyle="Good"/>
  </tableColumns>
  <tableStyleInfo name="TableStyleMedium25" showFirstColumn="0" showLastColumn="0" showRowStripes="0" showColumnStripes="0"/>
</table>
</file>

<file path=xl/tables/table3.xml><?xml version="1.0" encoding="utf-8"?>
<table xmlns="http://schemas.openxmlformats.org/spreadsheetml/2006/main" id="11" name="Table11112" displayName="Table11112" ref="A2:Q39" headerRowCount="0" totalsRowShown="0" headerRowDxfId="18" dataDxfId="17" headerRowCellStyle="Good" dataCellStyle="Good">
  <tableColumns count="17">
    <tableColumn id="2" name="Column2" dataDxfId="16" headerRowCellStyle="Good" dataCellStyle="Good"/>
    <tableColumn id="18" name="Column23" dataDxfId="15" headerRowCellStyle="Good" dataCellStyle="Good"/>
    <tableColumn id="17" name="Column22" dataDxfId="14" headerRowCellStyle="Good" dataCellStyle="Good"/>
    <tableColumn id="3" name="Column3" dataDxfId="13" headerRowCellStyle="Good" dataCellStyle="Good"/>
    <tableColumn id="4" name="Column4" dataDxfId="12" headerRowCellStyle="Good" dataCellStyle="Good"/>
    <tableColumn id="5" name="Column5" dataDxfId="11" headerRowCellStyle="Good" dataCellStyle="Good"/>
    <tableColumn id="6" name="Column6" dataDxfId="10" headerRowCellStyle="Good" dataCellStyle="Good"/>
    <tableColumn id="7" name="Column7" dataDxfId="9" headerRowCellStyle="Good" dataCellStyle="Good"/>
    <tableColumn id="8" name="Column8" dataDxfId="8" headerRowCellStyle="Good" dataCellStyle="Good"/>
    <tableColumn id="9" name="Column9" dataDxfId="7" headerRowCellStyle="Good" dataCellStyle="Good"/>
    <tableColumn id="10" name="Column10" dataDxfId="6" headerRowCellStyle="Good" dataCellStyle="Good"/>
    <tableColumn id="11" name="Column11" dataDxfId="5" headerRowCellStyle="Good" dataCellStyle="Good"/>
    <tableColumn id="12" name="Column12" dataDxfId="4" headerRowCellStyle="Good" dataCellStyle="Good"/>
    <tableColumn id="13" name="Column13" dataDxfId="3" headerRowCellStyle="Good" dataCellStyle="Good"/>
    <tableColumn id="14" name="Column14" dataDxfId="2" headerRowCellStyle="Good" dataCellStyle="Good"/>
    <tableColumn id="15" name="Column15" dataDxfId="1" headerRowCellStyle="Good" dataCellStyle="Good"/>
    <tableColumn id="16" name="Column16" dataDxfId="0" headerRowCellStyle="Good" dataCellStyle="Good"/>
  </tableColumns>
  <tableStyleInfo name="TableStyleMedium2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4"/>
  <sheetViews>
    <sheetView topLeftCell="A2" zoomScale="87" zoomScaleNormal="87" workbookViewId="0">
      <pane xSplit="2" ySplit="1" topLeftCell="C15" activePane="bottomRight" state="frozen"/>
      <selection pane="topRight"/>
      <selection pane="bottomLeft"/>
      <selection pane="bottomRight" activeCell="B41" sqref="B41"/>
    </sheetView>
  </sheetViews>
  <sheetFormatPr defaultRowHeight="12.75" x14ac:dyDescent="0.2"/>
  <cols>
    <col min="1" max="1" width="27.7109375" customWidth="1"/>
    <col min="2" max="2" width="8.85546875" customWidth="1"/>
    <col min="3" max="3" width="2.28515625" customWidth="1"/>
    <col min="4" max="4" width="9.42578125" customWidth="1"/>
    <col min="5" max="5" width="9.28515625" customWidth="1"/>
    <col min="6" max="6" width="9.7109375" customWidth="1"/>
    <col min="7" max="9" width="7.7109375" customWidth="1"/>
    <col min="10" max="10" width="8.7109375" customWidth="1"/>
    <col min="11" max="11" width="8.85546875" customWidth="1"/>
    <col min="12" max="12" width="9.85546875" customWidth="1"/>
    <col min="13" max="13" width="9.7109375" customWidth="1"/>
    <col min="14" max="14" width="10.85546875" customWidth="1"/>
    <col min="15" max="15" width="9.28515625" customWidth="1"/>
    <col min="16" max="16" width="10.5703125" customWidth="1"/>
    <col min="17" max="17" width="2.5703125" customWidth="1"/>
    <col min="18" max="18" width="10.28515625" customWidth="1"/>
  </cols>
  <sheetData>
    <row r="1" spans="1:256" hidden="1" x14ac:dyDescent="0.2"/>
    <row r="2" spans="1:256" ht="21" x14ac:dyDescent="0.35">
      <c r="A2" s="8" t="s">
        <v>17</v>
      </c>
      <c r="B2" s="8"/>
      <c r="C2" s="8"/>
      <c r="D2" s="8"/>
      <c r="E2" s="8"/>
      <c r="F2" s="8"/>
      <c r="G2" s="9" t="s">
        <v>73</v>
      </c>
      <c r="H2" s="8"/>
      <c r="I2" s="10"/>
      <c r="J2" s="8"/>
      <c r="K2" s="8"/>
      <c r="L2" s="8"/>
      <c r="M2" s="8"/>
      <c r="N2" s="8"/>
      <c r="O2" s="8"/>
      <c r="P2" s="8"/>
      <c r="Q2" s="8"/>
      <c r="R2" s="11" t="s">
        <v>50</v>
      </c>
      <c r="IV2" s="7" t="s">
        <v>17</v>
      </c>
    </row>
    <row r="3" spans="1:256" ht="15.75" thickBot="1" x14ac:dyDescent="0.3">
      <c r="A3" s="8"/>
      <c r="B3" s="8"/>
      <c r="C3" s="8"/>
      <c r="D3" s="8" t="s">
        <v>17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56" ht="16.5" thickTop="1" thickBot="1" x14ac:dyDescent="0.3">
      <c r="A4" s="12" t="s">
        <v>1</v>
      </c>
      <c r="B4" s="13" t="s">
        <v>2</v>
      </c>
      <c r="C4" s="14"/>
      <c r="D4" s="15" t="s">
        <v>46</v>
      </c>
      <c r="E4" s="16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71</v>
      </c>
      <c r="N4" s="13" t="s">
        <v>15</v>
      </c>
      <c r="O4" s="13" t="s">
        <v>72</v>
      </c>
      <c r="P4" s="13" t="s">
        <v>16</v>
      </c>
      <c r="Q4" s="14"/>
      <c r="R4" s="13" t="s">
        <v>2</v>
      </c>
    </row>
    <row r="5" spans="1:256" ht="16.5" thickTop="1" thickBot="1" x14ac:dyDescent="0.3">
      <c r="A5" s="8"/>
      <c r="B5" s="8"/>
      <c r="C5" s="8"/>
      <c r="D5" s="17" t="s">
        <v>49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256" ht="15.75" thickTop="1" x14ac:dyDescent="0.25">
      <c r="A6" s="18" t="s">
        <v>0</v>
      </c>
      <c r="B6" s="12"/>
      <c r="C6" s="12"/>
      <c r="D6" s="12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256" ht="15" x14ac:dyDescent="0.25">
      <c r="A7" s="8" t="s">
        <v>52</v>
      </c>
      <c r="B7" s="19">
        <f>+SUM(D7:Q7)</f>
        <v>130000</v>
      </c>
      <c r="C7" s="19"/>
      <c r="D7" s="19"/>
      <c r="E7" s="19">
        <v>6000</v>
      </c>
      <c r="F7" s="19">
        <v>6000</v>
      </c>
      <c r="G7" s="19">
        <v>9000</v>
      </c>
      <c r="H7" s="19">
        <v>10000</v>
      </c>
      <c r="I7" s="19">
        <v>10000</v>
      </c>
      <c r="J7" s="19">
        <v>11000</v>
      </c>
      <c r="K7" s="19">
        <v>12000</v>
      </c>
      <c r="L7" s="19">
        <v>12000</v>
      </c>
      <c r="M7" s="19">
        <v>12000</v>
      </c>
      <c r="N7" s="19">
        <v>13000</v>
      </c>
      <c r="O7" s="19">
        <v>14000</v>
      </c>
      <c r="P7" s="19">
        <v>15000</v>
      </c>
      <c r="Q7" s="19"/>
      <c r="R7" s="19">
        <f>SUM(D7:Q7)</f>
        <v>130000</v>
      </c>
    </row>
    <row r="8" spans="1:256" ht="15" x14ac:dyDescent="0.25">
      <c r="A8" s="8" t="s">
        <v>53</v>
      </c>
      <c r="B8" s="19">
        <f>+SUM(D8:Q8)</f>
        <v>25000</v>
      </c>
      <c r="C8" s="19"/>
      <c r="D8" s="19">
        <v>25000</v>
      </c>
      <c r="E8" s="19"/>
      <c r="F8" s="19"/>
      <c r="G8" s="19"/>
      <c r="H8" s="19"/>
      <c r="I8" s="19"/>
      <c r="J8" s="19" t="s">
        <v>17</v>
      </c>
      <c r="K8" s="19"/>
      <c r="L8" s="19"/>
      <c r="M8" s="19"/>
      <c r="N8" s="19"/>
      <c r="O8" s="19"/>
      <c r="P8" s="19"/>
      <c r="Q8" s="19"/>
      <c r="R8" s="19">
        <f>SUM(D8:Q8)</f>
        <v>25000</v>
      </c>
    </row>
    <row r="9" spans="1:256" ht="15.75" thickBot="1" x14ac:dyDescent="0.3">
      <c r="A9" s="8" t="s">
        <v>54</v>
      </c>
      <c r="B9" s="19">
        <f>+SUM(D9:Q9)</f>
        <v>5000</v>
      </c>
      <c r="C9" s="19"/>
      <c r="D9" s="19">
        <v>5000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f>SUM(D9:Q9)</f>
        <v>5000</v>
      </c>
    </row>
    <row r="10" spans="1:256" ht="16.5" thickTop="1" thickBot="1" x14ac:dyDescent="0.3">
      <c r="A10" s="12" t="s">
        <v>51</v>
      </c>
      <c r="B10" s="20">
        <f>SUM(B7:B9)</f>
        <v>160000</v>
      </c>
      <c r="C10" s="19"/>
      <c r="D10" s="20">
        <f t="shared" ref="D10:P10" si="0">SUM(D7:D9)</f>
        <v>30000</v>
      </c>
      <c r="E10" s="20">
        <f t="shared" si="0"/>
        <v>6000</v>
      </c>
      <c r="F10" s="20">
        <f t="shared" si="0"/>
        <v>6000</v>
      </c>
      <c r="G10" s="20">
        <f t="shared" si="0"/>
        <v>9000</v>
      </c>
      <c r="H10" s="20">
        <f t="shared" si="0"/>
        <v>10000</v>
      </c>
      <c r="I10" s="20">
        <f t="shared" si="0"/>
        <v>10000</v>
      </c>
      <c r="J10" s="20">
        <f t="shared" si="0"/>
        <v>11000</v>
      </c>
      <c r="K10" s="20">
        <f t="shared" si="0"/>
        <v>12000</v>
      </c>
      <c r="L10" s="20">
        <f t="shared" si="0"/>
        <v>12000</v>
      </c>
      <c r="M10" s="20">
        <f t="shared" si="0"/>
        <v>12000</v>
      </c>
      <c r="N10" s="20">
        <f t="shared" si="0"/>
        <v>13000</v>
      </c>
      <c r="O10" s="20">
        <f t="shared" si="0"/>
        <v>14000</v>
      </c>
      <c r="P10" s="20">
        <f t="shared" si="0"/>
        <v>15000</v>
      </c>
      <c r="Q10" s="19"/>
      <c r="R10" s="20">
        <f>SUM(D10:Q10)</f>
        <v>160000</v>
      </c>
    </row>
    <row r="11" spans="1:256" ht="15.75" thickTop="1" x14ac:dyDescent="0.25">
      <c r="A11" s="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256" ht="15" x14ac:dyDescent="0.25">
      <c r="A12" s="18" t="s">
        <v>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256" ht="15" x14ac:dyDescent="0.25">
      <c r="A13" s="18" t="s">
        <v>43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256" ht="15" x14ac:dyDescent="0.25">
      <c r="A14" s="12" t="s">
        <v>44</v>
      </c>
      <c r="B14" s="19">
        <f t="shared" ref="B14:B21" si="1">+SUM(D14:Q14)</f>
        <v>15000</v>
      </c>
      <c r="C14" s="19"/>
      <c r="D14" s="19">
        <v>15000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>
        <f t="shared" ref="R14:R19" si="2">SUM(D14:Q14)</f>
        <v>15000</v>
      </c>
    </row>
    <row r="15" spans="1:256" ht="15" x14ac:dyDescent="0.25">
      <c r="A15" s="12" t="s">
        <v>45</v>
      </c>
      <c r="B15" s="19">
        <f t="shared" si="1"/>
        <v>5000</v>
      </c>
      <c r="C15" s="19"/>
      <c r="D15" s="19">
        <v>5000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>
        <f t="shared" si="2"/>
        <v>5000</v>
      </c>
    </row>
    <row r="16" spans="1:256" ht="15" x14ac:dyDescent="0.25">
      <c r="A16" s="12" t="s">
        <v>47</v>
      </c>
      <c r="B16" s="19">
        <f t="shared" si="1"/>
        <v>6000</v>
      </c>
      <c r="C16" s="19"/>
      <c r="D16" s="19">
        <v>6000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>
        <f t="shared" si="2"/>
        <v>6000</v>
      </c>
    </row>
    <row r="17" spans="1:18" ht="15" x14ac:dyDescent="0.25">
      <c r="A17" s="12" t="s">
        <v>48</v>
      </c>
      <c r="B17" s="19">
        <f t="shared" si="1"/>
        <v>1000</v>
      </c>
      <c r="C17" s="19"/>
      <c r="D17" s="19">
        <v>1000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>
        <f t="shared" si="2"/>
        <v>1000</v>
      </c>
    </row>
    <row r="18" spans="1:18" ht="15" x14ac:dyDescent="0.25">
      <c r="A18" s="12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ht="15" x14ac:dyDescent="0.25">
      <c r="A19" s="8" t="s">
        <v>42</v>
      </c>
      <c r="B19" s="19">
        <f t="shared" si="1"/>
        <v>60250</v>
      </c>
      <c r="C19" s="19"/>
      <c r="D19" s="19"/>
      <c r="E19" s="19">
        <f t="shared" ref="E19:J19" si="3">+E7*0.5</f>
        <v>3000</v>
      </c>
      <c r="F19" s="19">
        <v>2000</v>
      </c>
      <c r="G19" s="19">
        <v>4000</v>
      </c>
      <c r="H19" s="19">
        <v>5000</v>
      </c>
      <c r="I19" s="19">
        <f t="shared" si="3"/>
        <v>5000</v>
      </c>
      <c r="J19" s="19">
        <f t="shared" si="3"/>
        <v>5500</v>
      </c>
      <c r="K19" s="19">
        <v>6000</v>
      </c>
      <c r="L19" s="19">
        <v>6000</v>
      </c>
      <c r="M19" s="19">
        <v>6000</v>
      </c>
      <c r="N19" s="19">
        <v>6000</v>
      </c>
      <c r="O19" s="19">
        <v>6000</v>
      </c>
      <c r="P19" s="19">
        <v>5750</v>
      </c>
      <c r="Q19" s="19"/>
      <c r="R19" s="19">
        <f t="shared" si="2"/>
        <v>60250</v>
      </c>
    </row>
    <row r="20" spans="1:18" ht="15" x14ac:dyDescent="0.25">
      <c r="A20" s="21" t="s">
        <v>55</v>
      </c>
      <c r="B20" s="22">
        <v>15000</v>
      </c>
      <c r="C20" s="19"/>
      <c r="D20" s="19"/>
      <c r="E20" s="19">
        <f t="shared" ref="E20:P22" si="4">+$B20/12</f>
        <v>1250</v>
      </c>
      <c r="F20" s="19">
        <f t="shared" si="4"/>
        <v>1250</v>
      </c>
      <c r="G20" s="19">
        <f t="shared" si="4"/>
        <v>1250</v>
      </c>
      <c r="H20" s="19">
        <f t="shared" si="4"/>
        <v>1250</v>
      </c>
      <c r="I20" s="19">
        <f t="shared" si="4"/>
        <v>1250</v>
      </c>
      <c r="J20" s="19">
        <f t="shared" si="4"/>
        <v>1250</v>
      </c>
      <c r="K20" s="19">
        <f t="shared" si="4"/>
        <v>1250</v>
      </c>
      <c r="L20" s="19">
        <f t="shared" si="4"/>
        <v>1250</v>
      </c>
      <c r="M20" s="19">
        <f t="shared" si="4"/>
        <v>1250</v>
      </c>
      <c r="N20" s="19">
        <f t="shared" si="4"/>
        <v>1250</v>
      </c>
      <c r="O20" s="19">
        <f t="shared" si="4"/>
        <v>1250</v>
      </c>
      <c r="P20" s="19">
        <f t="shared" si="4"/>
        <v>1250</v>
      </c>
      <c r="Q20" s="19"/>
      <c r="R20" s="19">
        <f t="shared" ref="R20:R33" si="5">SUM(D20:Q20)</f>
        <v>15000</v>
      </c>
    </row>
    <row r="21" spans="1:18" ht="15" x14ac:dyDescent="0.25">
      <c r="A21" s="21" t="s">
        <v>56</v>
      </c>
      <c r="B21" s="19">
        <f t="shared" si="1"/>
        <v>17000</v>
      </c>
      <c r="C21" s="19"/>
      <c r="D21" s="19"/>
      <c r="E21" s="19">
        <v>1000</v>
      </c>
      <c r="F21" s="19">
        <v>1000</v>
      </c>
      <c r="G21" s="19">
        <v>1000</v>
      </c>
      <c r="H21" s="19">
        <v>1000</v>
      </c>
      <c r="I21" s="19">
        <v>1250</v>
      </c>
      <c r="J21" s="19">
        <v>1250</v>
      </c>
      <c r="K21" s="19">
        <v>1750</v>
      </c>
      <c r="L21" s="19">
        <v>1750</v>
      </c>
      <c r="M21" s="19">
        <v>1750</v>
      </c>
      <c r="N21" s="19">
        <v>1750</v>
      </c>
      <c r="O21" s="19">
        <v>1750</v>
      </c>
      <c r="P21" s="19">
        <v>1750</v>
      </c>
      <c r="Q21" s="19" t="s">
        <v>17</v>
      </c>
      <c r="R21" s="19">
        <f t="shared" si="5"/>
        <v>17000</v>
      </c>
    </row>
    <row r="22" spans="1:18" ht="15" x14ac:dyDescent="0.25">
      <c r="A22" s="21" t="s">
        <v>57</v>
      </c>
      <c r="B22" s="22">
        <v>1600</v>
      </c>
      <c r="C22" s="19"/>
      <c r="D22" s="19"/>
      <c r="E22" s="19">
        <f t="shared" si="4"/>
        <v>133.33333333333334</v>
      </c>
      <c r="F22" s="19">
        <f t="shared" si="4"/>
        <v>133.33333333333334</v>
      </c>
      <c r="G22" s="19">
        <f t="shared" si="4"/>
        <v>133.33333333333334</v>
      </c>
      <c r="H22" s="19">
        <f t="shared" si="4"/>
        <v>133.33333333333334</v>
      </c>
      <c r="I22" s="19">
        <f t="shared" si="4"/>
        <v>133.33333333333334</v>
      </c>
      <c r="J22" s="19">
        <f t="shared" si="4"/>
        <v>133.33333333333334</v>
      </c>
      <c r="K22" s="19">
        <f t="shared" si="4"/>
        <v>133.33333333333334</v>
      </c>
      <c r="L22" s="19">
        <f t="shared" si="4"/>
        <v>133.33333333333334</v>
      </c>
      <c r="M22" s="19">
        <f t="shared" si="4"/>
        <v>133.33333333333334</v>
      </c>
      <c r="N22" s="19">
        <f t="shared" si="4"/>
        <v>133.33333333333334</v>
      </c>
      <c r="O22" s="19">
        <f t="shared" si="4"/>
        <v>133.33333333333334</v>
      </c>
      <c r="P22" s="19">
        <f t="shared" si="4"/>
        <v>133.33333333333334</v>
      </c>
      <c r="Q22" s="19"/>
      <c r="R22" s="19">
        <f t="shared" si="5"/>
        <v>1599.9999999999998</v>
      </c>
    </row>
    <row r="23" spans="1:18" ht="15" x14ac:dyDescent="0.25">
      <c r="A23" s="21" t="s">
        <v>58</v>
      </c>
      <c r="B23" s="22">
        <v>300</v>
      </c>
      <c r="C23" s="19"/>
      <c r="D23" s="19"/>
      <c r="E23" s="19"/>
      <c r="F23" s="19"/>
      <c r="G23" s="19" t="s">
        <v>17</v>
      </c>
      <c r="H23" s="19"/>
      <c r="I23" s="19"/>
      <c r="J23" s="19"/>
      <c r="K23" s="19"/>
      <c r="L23" s="19"/>
      <c r="M23" s="19">
        <v>300</v>
      </c>
      <c r="N23" s="19"/>
      <c r="O23" s="19"/>
      <c r="P23" s="19"/>
      <c r="Q23" s="19"/>
      <c r="R23" s="19">
        <f t="shared" si="5"/>
        <v>300</v>
      </c>
    </row>
    <row r="24" spans="1:18" ht="15" x14ac:dyDescent="0.25">
      <c r="A24" s="21" t="s">
        <v>59</v>
      </c>
      <c r="B24" s="19">
        <f t="shared" ref="B24:B32" si="6">+SUM(D24:Q24)</f>
        <v>13000</v>
      </c>
      <c r="C24" s="19"/>
      <c r="D24" s="19"/>
      <c r="E24" s="19"/>
      <c r="F24" s="19"/>
      <c r="G24" s="19"/>
      <c r="H24" s="19"/>
      <c r="I24" s="19"/>
      <c r="J24" s="19"/>
      <c r="K24" s="19">
        <v>2000</v>
      </c>
      <c r="L24" s="19">
        <v>2000</v>
      </c>
      <c r="M24" s="19">
        <v>2000</v>
      </c>
      <c r="N24" s="19">
        <v>2000</v>
      </c>
      <c r="O24" s="19">
        <v>2000</v>
      </c>
      <c r="P24" s="19">
        <v>3000</v>
      </c>
      <c r="Q24" s="19"/>
      <c r="R24" s="19">
        <f t="shared" si="5"/>
        <v>13000</v>
      </c>
    </row>
    <row r="25" spans="1:18" ht="15" x14ac:dyDescent="0.25">
      <c r="A25" s="21" t="s">
        <v>60</v>
      </c>
      <c r="B25" s="19">
        <f t="shared" si="6"/>
        <v>1000</v>
      </c>
      <c r="C25" s="19"/>
      <c r="D25" s="19"/>
      <c r="E25" s="19">
        <v>0</v>
      </c>
      <c r="F25" s="19">
        <v>166</v>
      </c>
      <c r="G25" s="19">
        <v>0</v>
      </c>
      <c r="H25" s="19">
        <v>166</v>
      </c>
      <c r="I25" s="19">
        <v>0</v>
      </c>
      <c r="J25" s="19">
        <v>166</v>
      </c>
      <c r="K25" s="19">
        <v>0</v>
      </c>
      <c r="L25" s="19">
        <v>166</v>
      </c>
      <c r="M25" s="19">
        <v>0</v>
      </c>
      <c r="N25" s="19">
        <v>166</v>
      </c>
      <c r="O25" s="19">
        <v>0</v>
      </c>
      <c r="P25" s="19">
        <v>170</v>
      </c>
      <c r="Q25" s="19"/>
      <c r="R25" s="19">
        <f t="shared" si="5"/>
        <v>1000</v>
      </c>
    </row>
    <row r="26" spans="1:18" ht="15" x14ac:dyDescent="0.25">
      <c r="A26" s="21" t="s">
        <v>61</v>
      </c>
      <c r="B26" s="22">
        <v>500</v>
      </c>
      <c r="C26" s="19"/>
      <c r="D26" s="19"/>
      <c r="E26" s="19">
        <f t="shared" ref="E26:P26" si="7">+$B26/12</f>
        <v>41.666666666666664</v>
      </c>
      <c r="F26" s="19">
        <f>+$B26/12</f>
        <v>41.666666666666664</v>
      </c>
      <c r="G26" s="19">
        <f t="shared" si="7"/>
        <v>41.666666666666664</v>
      </c>
      <c r="H26" s="19">
        <f t="shared" si="7"/>
        <v>41.666666666666664</v>
      </c>
      <c r="I26" s="19">
        <f t="shared" si="7"/>
        <v>41.666666666666664</v>
      </c>
      <c r="J26" s="19">
        <f t="shared" si="7"/>
        <v>41.666666666666664</v>
      </c>
      <c r="K26" s="19">
        <f t="shared" si="7"/>
        <v>41.666666666666664</v>
      </c>
      <c r="L26" s="19">
        <f t="shared" si="7"/>
        <v>41.666666666666664</v>
      </c>
      <c r="M26" s="19">
        <f t="shared" si="7"/>
        <v>41.666666666666664</v>
      </c>
      <c r="N26" s="19">
        <f t="shared" si="7"/>
        <v>41.666666666666664</v>
      </c>
      <c r="O26" s="19">
        <f t="shared" si="7"/>
        <v>41.666666666666664</v>
      </c>
      <c r="P26" s="19">
        <f t="shared" si="7"/>
        <v>41.666666666666664</v>
      </c>
      <c r="Q26" s="19"/>
      <c r="R26" s="19">
        <f t="shared" si="5"/>
        <v>500.00000000000006</v>
      </c>
    </row>
    <row r="27" spans="1:18" ht="15" x14ac:dyDescent="0.25">
      <c r="A27" s="21" t="s">
        <v>62</v>
      </c>
      <c r="B27" s="19">
        <f t="shared" si="6"/>
        <v>1000</v>
      </c>
      <c r="C27" s="19"/>
      <c r="D27" s="19"/>
      <c r="E27" s="19">
        <v>50</v>
      </c>
      <c r="F27" s="19">
        <v>140</v>
      </c>
      <c r="G27" s="19">
        <v>50</v>
      </c>
      <c r="H27" s="19">
        <v>140</v>
      </c>
      <c r="I27" s="19">
        <v>30</v>
      </c>
      <c r="J27" s="19">
        <v>120</v>
      </c>
      <c r="K27" s="19">
        <v>30</v>
      </c>
      <c r="L27" s="19">
        <v>120</v>
      </c>
      <c r="M27" s="19">
        <v>30</v>
      </c>
      <c r="N27" s="19">
        <v>120</v>
      </c>
      <c r="O27" s="19">
        <v>30</v>
      </c>
      <c r="P27" s="19">
        <v>140</v>
      </c>
      <c r="Q27" s="19"/>
      <c r="R27" s="19">
        <f t="shared" si="5"/>
        <v>1000</v>
      </c>
    </row>
    <row r="28" spans="1:18" ht="15" x14ac:dyDescent="0.25">
      <c r="A28" s="21" t="s">
        <v>63</v>
      </c>
      <c r="B28" s="19">
        <f t="shared" si="6"/>
        <v>800</v>
      </c>
      <c r="C28" s="19"/>
      <c r="D28" s="19"/>
      <c r="E28" s="19">
        <v>800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>
        <f t="shared" si="5"/>
        <v>800</v>
      </c>
    </row>
    <row r="29" spans="1:18" ht="15" x14ac:dyDescent="0.25">
      <c r="A29" s="21" t="s">
        <v>64</v>
      </c>
      <c r="B29" s="19">
        <f t="shared" si="6"/>
        <v>1000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1000</v>
      </c>
      <c r="Q29" s="19"/>
      <c r="R29" s="19">
        <f t="shared" si="5"/>
        <v>1000</v>
      </c>
    </row>
    <row r="30" spans="1:18" ht="15" x14ac:dyDescent="0.25">
      <c r="A30" s="21" t="s">
        <v>65</v>
      </c>
      <c r="B30" s="22">
        <v>3000</v>
      </c>
      <c r="C30" s="19"/>
      <c r="D30" s="19"/>
      <c r="E30" s="19">
        <f t="shared" ref="E30:P30" si="8">+$B30/12</f>
        <v>250</v>
      </c>
      <c r="F30" s="19">
        <f t="shared" si="8"/>
        <v>250</v>
      </c>
      <c r="G30" s="19">
        <f t="shared" si="8"/>
        <v>250</v>
      </c>
      <c r="H30" s="19">
        <f t="shared" si="8"/>
        <v>250</v>
      </c>
      <c r="I30" s="19">
        <f t="shared" si="8"/>
        <v>250</v>
      </c>
      <c r="J30" s="19">
        <f t="shared" si="8"/>
        <v>250</v>
      </c>
      <c r="K30" s="19">
        <f t="shared" si="8"/>
        <v>250</v>
      </c>
      <c r="L30" s="19">
        <f t="shared" si="8"/>
        <v>250</v>
      </c>
      <c r="M30" s="19">
        <f t="shared" si="8"/>
        <v>250</v>
      </c>
      <c r="N30" s="19">
        <f t="shared" si="8"/>
        <v>250</v>
      </c>
      <c r="O30" s="19">
        <f t="shared" si="8"/>
        <v>250</v>
      </c>
      <c r="P30" s="19">
        <f t="shared" si="8"/>
        <v>250</v>
      </c>
      <c r="Q30" s="19"/>
      <c r="R30" s="19">
        <f t="shared" si="5"/>
        <v>3000</v>
      </c>
    </row>
    <row r="31" spans="1:18" ht="15" x14ac:dyDescent="0.25">
      <c r="A31" s="21" t="s">
        <v>66</v>
      </c>
      <c r="B31" s="19">
        <f t="shared" si="6"/>
        <v>3000</v>
      </c>
      <c r="C31" s="19"/>
      <c r="D31" s="19"/>
      <c r="E31" s="19">
        <v>800</v>
      </c>
      <c r="F31" s="19">
        <v>200</v>
      </c>
      <c r="G31" s="19">
        <v>200</v>
      </c>
      <c r="H31" s="19">
        <v>200</v>
      </c>
      <c r="I31" s="19">
        <v>200</v>
      </c>
      <c r="J31" s="19">
        <v>200</v>
      </c>
      <c r="K31" s="19">
        <v>200</v>
      </c>
      <c r="L31" s="19">
        <v>200</v>
      </c>
      <c r="M31" s="19">
        <v>200</v>
      </c>
      <c r="N31" s="19">
        <v>200</v>
      </c>
      <c r="O31" s="19">
        <v>200</v>
      </c>
      <c r="P31" s="19">
        <v>200</v>
      </c>
      <c r="Q31" s="19"/>
      <c r="R31" s="19">
        <f t="shared" si="5"/>
        <v>3000</v>
      </c>
    </row>
    <row r="32" spans="1:18" ht="15" x14ac:dyDescent="0.25">
      <c r="A32" s="21" t="s">
        <v>67</v>
      </c>
      <c r="B32" s="19">
        <f t="shared" si="6"/>
        <v>10200</v>
      </c>
      <c r="C32" s="19"/>
      <c r="D32" s="19"/>
      <c r="E32" s="19">
        <v>1300</v>
      </c>
      <c r="F32" s="19">
        <v>800</v>
      </c>
      <c r="G32" s="19">
        <v>800</v>
      </c>
      <c r="H32" s="19">
        <v>800</v>
      </c>
      <c r="I32" s="19">
        <v>800</v>
      </c>
      <c r="J32" s="19">
        <v>800</v>
      </c>
      <c r="K32" s="19">
        <v>800</v>
      </c>
      <c r="L32" s="19">
        <v>800</v>
      </c>
      <c r="M32" s="19">
        <v>900</v>
      </c>
      <c r="N32" s="19">
        <v>800</v>
      </c>
      <c r="O32" s="19">
        <v>800</v>
      </c>
      <c r="P32" s="19">
        <v>800</v>
      </c>
      <c r="Q32" s="19"/>
      <c r="R32" s="19">
        <f t="shared" si="5"/>
        <v>10200</v>
      </c>
    </row>
    <row r="33" spans="1:18" ht="15" x14ac:dyDescent="0.25">
      <c r="A33" s="21" t="s">
        <v>68</v>
      </c>
      <c r="B33" s="22">
        <v>2000</v>
      </c>
      <c r="C33" s="19"/>
      <c r="D33" s="19"/>
      <c r="E33" s="19">
        <f t="shared" ref="E33:P33" si="9">+$B33/12</f>
        <v>166.66666666666666</v>
      </c>
      <c r="F33" s="19">
        <f t="shared" si="9"/>
        <v>166.66666666666666</v>
      </c>
      <c r="G33" s="19">
        <f t="shared" si="9"/>
        <v>166.66666666666666</v>
      </c>
      <c r="H33" s="19">
        <f t="shared" si="9"/>
        <v>166.66666666666666</v>
      </c>
      <c r="I33" s="19">
        <f t="shared" si="9"/>
        <v>166.66666666666666</v>
      </c>
      <c r="J33" s="19">
        <f t="shared" si="9"/>
        <v>166.66666666666666</v>
      </c>
      <c r="K33" s="19">
        <f t="shared" si="9"/>
        <v>166.66666666666666</v>
      </c>
      <c r="L33" s="19">
        <f t="shared" si="9"/>
        <v>166.66666666666666</v>
      </c>
      <c r="M33" s="19">
        <f t="shared" si="9"/>
        <v>166.66666666666666</v>
      </c>
      <c r="N33" s="19">
        <f t="shared" si="9"/>
        <v>166.66666666666666</v>
      </c>
      <c r="O33" s="19">
        <f t="shared" si="9"/>
        <v>166.66666666666666</v>
      </c>
      <c r="P33" s="19">
        <f t="shared" si="9"/>
        <v>166.66666666666666</v>
      </c>
      <c r="Q33" s="19"/>
      <c r="R33" s="19">
        <f t="shared" si="5"/>
        <v>2000.0000000000002</v>
      </c>
    </row>
    <row r="34" spans="1:18" ht="15.75" thickBot="1" x14ac:dyDescent="0.3">
      <c r="A34" s="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ht="16.5" thickTop="1" thickBot="1" x14ac:dyDescent="0.3">
      <c r="A35" s="12" t="s">
        <v>2</v>
      </c>
      <c r="B35" s="20">
        <f>SUM(B13:B34)</f>
        <v>156650</v>
      </c>
      <c r="C35" s="19"/>
      <c r="D35" s="20">
        <f t="shared" ref="D35:P35" si="10">SUM(D13:D34)</f>
        <v>27000</v>
      </c>
      <c r="E35" s="20">
        <f t="shared" si="10"/>
        <v>8791.6666666666661</v>
      </c>
      <c r="F35" s="20">
        <f t="shared" si="10"/>
        <v>6147.666666666667</v>
      </c>
      <c r="G35" s="20">
        <f t="shared" si="10"/>
        <v>7891.666666666667</v>
      </c>
      <c r="H35" s="20">
        <f t="shared" si="10"/>
        <v>9147.6666666666661</v>
      </c>
      <c r="I35" s="20">
        <f t="shared" si="10"/>
        <v>9121.6666666666661</v>
      </c>
      <c r="J35" s="20">
        <f t="shared" si="10"/>
        <v>9877.6666666666642</v>
      </c>
      <c r="K35" s="20">
        <f t="shared" si="10"/>
        <v>12621.666666666666</v>
      </c>
      <c r="L35" s="20">
        <f t="shared" si="10"/>
        <v>12877.666666666666</v>
      </c>
      <c r="M35" s="20">
        <f t="shared" si="10"/>
        <v>13021.666666666666</v>
      </c>
      <c r="N35" s="20">
        <f t="shared" si="10"/>
        <v>12877.666666666666</v>
      </c>
      <c r="O35" s="20">
        <f t="shared" si="10"/>
        <v>12621.666666666666</v>
      </c>
      <c r="P35" s="20">
        <f t="shared" si="10"/>
        <v>14651.666666666666</v>
      </c>
      <c r="Q35" s="19"/>
      <c r="R35" s="20">
        <f>SUM(D35:Q35)</f>
        <v>156650</v>
      </c>
    </row>
    <row r="36" spans="1:18" ht="16.5" thickTop="1" thickBot="1" x14ac:dyDescent="0.3">
      <c r="A36" s="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ht="20.25" thickTop="1" thickBot="1" x14ac:dyDescent="0.35">
      <c r="A37" s="23" t="s">
        <v>6</v>
      </c>
      <c r="B37" s="20">
        <f>+B10-B35</f>
        <v>3350</v>
      </c>
      <c r="C37" s="24"/>
      <c r="D37" s="20">
        <f t="shared" ref="D37:P37" si="11">+D10-D35</f>
        <v>3000</v>
      </c>
      <c r="E37" s="20">
        <f t="shared" si="11"/>
        <v>-2791.6666666666661</v>
      </c>
      <c r="F37" s="20">
        <f t="shared" si="11"/>
        <v>-147.66666666666697</v>
      </c>
      <c r="G37" s="20">
        <f t="shared" si="11"/>
        <v>1108.333333333333</v>
      </c>
      <c r="H37" s="20">
        <f t="shared" si="11"/>
        <v>852.33333333333394</v>
      </c>
      <c r="I37" s="20">
        <f t="shared" si="11"/>
        <v>878.33333333333394</v>
      </c>
      <c r="J37" s="20">
        <f t="shared" si="11"/>
        <v>1122.3333333333358</v>
      </c>
      <c r="K37" s="20">
        <f t="shared" si="11"/>
        <v>-621.66666666666606</v>
      </c>
      <c r="L37" s="20">
        <f t="shared" si="11"/>
        <v>-877.66666666666606</v>
      </c>
      <c r="M37" s="20">
        <f t="shared" si="11"/>
        <v>-1021.6666666666661</v>
      </c>
      <c r="N37" s="20">
        <f t="shared" si="11"/>
        <v>122.33333333333394</v>
      </c>
      <c r="O37" s="20">
        <f t="shared" si="11"/>
        <v>1378.3333333333339</v>
      </c>
      <c r="P37" s="20">
        <f t="shared" si="11"/>
        <v>348.33333333333394</v>
      </c>
      <c r="Q37" s="25"/>
      <c r="R37" s="20">
        <f>SUM(D37:Q37)</f>
        <v>3350.0000000000073</v>
      </c>
    </row>
    <row r="38" spans="1:18" ht="15.75" thickTop="1" x14ac:dyDescent="0.25">
      <c r="A38" s="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ht="15" x14ac:dyDescent="0.25">
      <c r="A39" s="8" t="s">
        <v>69</v>
      </c>
      <c r="B39" s="19">
        <v>0</v>
      </c>
      <c r="C39" s="19"/>
      <c r="D39" s="19">
        <v>0</v>
      </c>
      <c r="E39" s="19">
        <f>+D41</f>
        <v>3000</v>
      </c>
      <c r="F39" s="19">
        <f>+E41</f>
        <v>208.33333333333394</v>
      </c>
      <c r="G39" s="19">
        <f t="shared" ref="G39:P39" si="12">+F41</f>
        <v>60.66666666666697</v>
      </c>
      <c r="H39" s="19">
        <f t="shared" si="12"/>
        <v>1169</v>
      </c>
      <c r="I39" s="19">
        <f t="shared" si="12"/>
        <v>2021.3333333333339</v>
      </c>
      <c r="J39" s="19">
        <f t="shared" si="12"/>
        <v>2899.6666666666679</v>
      </c>
      <c r="K39" s="19">
        <f t="shared" si="12"/>
        <v>4022.0000000000036</v>
      </c>
      <c r="L39" s="19">
        <f t="shared" si="12"/>
        <v>3400.3333333333376</v>
      </c>
      <c r="M39" s="19">
        <f t="shared" si="12"/>
        <v>2522.6666666666715</v>
      </c>
      <c r="N39" s="19">
        <f t="shared" si="12"/>
        <v>1501.0000000000055</v>
      </c>
      <c r="O39" s="19">
        <f t="shared" si="12"/>
        <v>1623.3333333333394</v>
      </c>
      <c r="P39" s="19">
        <f t="shared" si="12"/>
        <v>3001.6666666666733</v>
      </c>
      <c r="Q39" s="19"/>
      <c r="R39" s="19">
        <f>+D39</f>
        <v>0</v>
      </c>
    </row>
    <row r="40" spans="1:18" ht="15.75" thickBot="1" x14ac:dyDescent="0.3">
      <c r="A40" s="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17</v>
      </c>
    </row>
    <row r="41" spans="1:18" ht="16.5" thickTop="1" thickBot="1" x14ac:dyDescent="0.3">
      <c r="A41" s="8" t="s">
        <v>70</v>
      </c>
      <c r="B41" s="26">
        <f>+B37+B39</f>
        <v>3350</v>
      </c>
      <c r="C41" s="19"/>
      <c r="D41" s="20">
        <f>+D37+D39</f>
        <v>3000</v>
      </c>
      <c r="E41" s="20">
        <f>+E37+E39</f>
        <v>208.33333333333394</v>
      </c>
      <c r="F41" s="20">
        <f t="shared" ref="F41:P41" si="13">+F37+F39</f>
        <v>60.66666666666697</v>
      </c>
      <c r="G41" s="20">
        <f t="shared" si="13"/>
        <v>1169</v>
      </c>
      <c r="H41" s="20">
        <f t="shared" si="13"/>
        <v>2021.3333333333339</v>
      </c>
      <c r="I41" s="20">
        <f t="shared" si="13"/>
        <v>2899.6666666666679</v>
      </c>
      <c r="J41" s="20">
        <f t="shared" si="13"/>
        <v>4022.0000000000036</v>
      </c>
      <c r="K41" s="20">
        <f t="shared" si="13"/>
        <v>3400.3333333333376</v>
      </c>
      <c r="L41" s="20">
        <f t="shared" si="13"/>
        <v>2522.6666666666715</v>
      </c>
      <c r="M41" s="20">
        <f t="shared" si="13"/>
        <v>1501.0000000000055</v>
      </c>
      <c r="N41" s="20">
        <f t="shared" si="13"/>
        <v>1623.3333333333394</v>
      </c>
      <c r="O41" s="20">
        <f t="shared" si="13"/>
        <v>3001.6666666666733</v>
      </c>
      <c r="P41" s="20">
        <f t="shared" si="13"/>
        <v>3350.0000000000073</v>
      </c>
      <c r="Q41" s="19"/>
      <c r="R41" s="20">
        <f>+R39+R37</f>
        <v>3350.0000000000073</v>
      </c>
    </row>
    <row r="42" spans="1:18" ht="15.75" thickTop="1" x14ac:dyDescent="0.25">
      <c r="A42" s="8"/>
      <c r="B42" s="8"/>
      <c r="C42" s="8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8"/>
      <c r="R42" s="8"/>
    </row>
    <row r="43" spans="1:18" ht="15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ht="15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</sheetData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9"/>
  <sheetViews>
    <sheetView topLeftCell="A2" zoomScale="87" zoomScaleNormal="87" workbookViewId="0">
      <pane xSplit="2" ySplit="1" topLeftCell="C3" activePane="bottomRight" state="frozen"/>
      <selection pane="topRight"/>
      <selection pane="bottomLeft"/>
      <selection pane="bottomRight" activeCell="I43" sqref="I43"/>
    </sheetView>
  </sheetViews>
  <sheetFormatPr defaultRowHeight="12.75" x14ac:dyDescent="0.2"/>
  <cols>
    <col min="1" max="1" width="27.7109375" customWidth="1"/>
    <col min="2" max="2" width="8.85546875" customWidth="1"/>
    <col min="3" max="3" width="2.28515625" customWidth="1"/>
    <col min="4" max="4" width="9.28515625" customWidth="1"/>
    <col min="5" max="5" width="9.7109375" customWidth="1"/>
    <col min="6" max="8" width="7.7109375" customWidth="1"/>
    <col min="9" max="9" width="8.7109375" customWidth="1"/>
    <col min="10" max="10" width="8.85546875" customWidth="1"/>
    <col min="11" max="11" width="9.85546875" customWidth="1"/>
    <col min="12" max="12" width="9.7109375" customWidth="1"/>
    <col min="13" max="13" width="10.85546875" customWidth="1"/>
    <col min="14" max="14" width="9.28515625" customWidth="1"/>
    <col min="15" max="15" width="10.5703125" customWidth="1"/>
    <col min="16" max="16" width="2.5703125" customWidth="1"/>
    <col min="17" max="17" width="10.28515625" customWidth="1"/>
  </cols>
  <sheetData>
    <row r="1" spans="1:255" hidden="1" x14ac:dyDescent="0.2"/>
    <row r="2" spans="1:255" ht="21" x14ac:dyDescent="0.35">
      <c r="A2" s="8" t="s">
        <v>17</v>
      </c>
      <c r="B2" s="8"/>
      <c r="C2" s="8"/>
      <c r="D2" s="8"/>
      <c r="E2" s="8"/>
      <c r="F2" s="9" t="s">
        <v>74</v>
      </c>
      <c r="G2" s="8"/>
      <c r="H2" s="10"/>
      <c r="I2" s="8"/>
      <c r="J2" s="8"/>
      <c r="K2" s="8"/>
      <c r="L2" s="8"/>
      <c r="M2" s="8"/>
      <c r="N2" s="8"/>
      <c r="O2" s="8"/>
      <c r="P2" s="8"/>
      <c r="Q2" s="11" t="s">
        <v>50</v>
      </c>
      <c r="IU2" s="7" t="s">
        <v>17</v>
      </c>
    </row>
    <row r="3" spans="1:255" ht="15.75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55" ht="16.5" thickTop="1" thickBot="1" x14ac:dyDescent="0.3">
      <c r="A4" s="12" t="s">
        <v>1</v>
      </c>
      <c r="B4" s="13" t="s">
        <v>2</v>
      </c>
      <c r="C4" s="14"/>
      <c r="D4" s="16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71</v>
      </c>
      <c r="M4" s="13" t="s">
        <v>15</v>
      </c>
      <c r="N4" s="13" t="s">
        <v>72</v>
      </c>
      <c r="O4" s="13" t="s">
        <v>16</v>
      </c>
      <c r="P4" s="14"/>
      <c r="Q4" s="13" t="s">
        <v>2</v>
      </c>
    </row>
    <row r="5" spans="1:255" ht="15.75" thickTop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55" ht="15" x14ac:dyDescent="0.25">
      <c r="A6" s="18" t="s">
        <v>0</v>
      </c>
      <c r="B6" s="12"/>
      <c r="C6" s="12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55" ht="15" x14ac:dyDescent="0.25">
      <c r="A7" s="8" t="s">
        <v>52</v>
      </c>
      <c r="B7" s="19">
        <f>+SUM(D7:O7)</f>
        <v>180000</v>
      </c>
      <c r="C7" s="19"/>
      <c r="D7" s="19">
        <v>11000</v>
      </c>
      <c r="E7" s="19">
        <v>12000</v>
      </c>
      <c r="F7" s="19">
        <v>15000</v>
      </c>
      <c r="G7" s="19">
        <v>15000</v>
      </c>
      <c r="H7" s="19">
        <v>15000</v>
      </c>
      <c r="I7" s="19">
        <v>15000</v>
      </c>
      <c r="J7" s="19">
        <v>15000</v>
      </c>
      <c r="K7" s="19">
        <v>16000</v>
      </c>
      <c r="L7" s="19">
        <v>16000</v>
      </c>
      <c r="M7" s="19">
        <v>16000</v>
      </c>
      <c r="N7" s="19">
        <v>16000</v>
      </c>
      <c r="O7" s="19">
        <v>18000</v>
      </c>
      <c r="P7" s="19"/>
      <c r="Q7" s="19">
        <f>SUM(D7:P7)</f>
        <v>180000</v>
      </c>
    </row>
    <row r="8" spans="1:255" ht="15" x14ac:dyDescent="0.25">
      <c r="A8" s="8" t="s">
        <v>53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>
        <f>SUM(D8:P8)</f>
        <v>0</v>
      </c>
    </row>
    <row r="9" spans="1:255" ht="15.75" thickBot="1" x14ac:dyDescent="0.3">
      <c r="A9" s="8" t="s">
        <v>54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>
        <f>SUM(D9:P9)</f>
        <v>0</v>
      </c>
    </row>
    <row r="10" spans="1:255" ht="16.5" thickTop="1" thickBot="1" x14ac:dyDescent="0.3">
      <c r="A10" s="12" t="s">
        <v>51</v>
      </c>
      <c r="B10" s="20">
        <f>SUM(B7:B9)</f>
        <v>180000</v>
      </c>
      <c r="C10" s="19"/>
      <c r="D10" s="20">
        <f t="shared" ref="D10:O10" si="0">SUM(D7:D9)</f>
        <v>11000</v>
      </c>
      <c r="E10" s="20">
        <f t="shared" si="0"/>
        <v>12000</v>
      </c>
      <c r="F10" s="20">
        <f t="shared" si="0"/>
        <v>15000</v>
      </c>
      <c r="G10" s="20">
        <f t="shared" si="0"/>
        <v>15000</v>
      </c>
      <c r="H10" s="20">
        <f t="shared" si="0"/>
        <v>15000</v>
      </c>
      <c r="I10" s="20">
        <f t="shared" si="0"/>
        <v>15000</v>
      </c>
      <c r="J10" s="20">
        <f t="shared" si="0"/>
        <v>15000</v>
      </c>
      <c r="K10" s="20">
        <f t="shared" si="0"/>
        <v>16000</v>
      </c>
      <c r="L10" s="20">
        <f t="shared" si="0"/>
        <v>16000</v>
      </c>
      <c r="M10" s="20">
        <f t="shared" si="0"/>
        <v>16000</v>
      </c>
      <c r="N10" s="20">
        <f t="shared" si="0"/>
        <v>16000</v>
      </c>
      <c r="O10" s="20">
        <f t="shared" si="0"/>
        <v>18000</v>
      </c>
      <c r="P10" s="19"/>
      <c r="Q10" s="20">
        <f>SUM(D10:P10)</f>
        <v>180000</v>
      </c>
    </row>
    <row r="11" spans="1:255" ht="15.75" thickTop="1" x14ac:dyDescent="0.25">
      <c r="A11" s="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255" ht="15" x14ac:dyDescent="0.25">
      <c r="A12" s="18" t="s">
        <v>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255" ht="15" x14ac:dyDescent="0.25">
      <c r="A13" s="1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255" ht="15" x14ac:dyDescent="0.25">
      <c r="A14" s="8" t="s">
        <v>42</v>
      </c>
      <c r="B14" s="19">
        <f>+SUM(D14:O14)</f>
        <v>79500</v>
      </c>
      <c r="C14" s="19"/>
      <c r="D14" s="19">
        <f>+D7*0.45</f>
        <v>4950</v>
      </c>
      <c r="E14" s="19">
        <f t="shared" ref="E14:L14" si="1">+E7*0.45</f>
        <v>5400</v>
      </c>
      <c r="F14" s="19">
        <f t="shared" si="1"/>
        <v>6750</v>
      </c>
      <c r="G14" s="19">
        <f t="shared" si="1"/>
        <v>6750</v>
      </c>
      <c r="H14" s="19">
        <v>6500</v>
      </c>
      <c r="I14" s="19">
        <v>6500</v>
      </c>
      <c r="J14" s="19">
        <f t="shared" si="1"/>
        <v>6750</v>
      </c>
      <c r="K14" s="19">
        <f t="shared" si="1"/>
        <v>7200</v>
      </c>
      <c r="L14" s="19">
        <f t="shared" si="1"/>
        <v>7200</v>
      </c>
      <c r="M14" s="19">
        <v>7000</v>
      </c>
      <c r="N14" s="19">
        <v>7000</v>
      </c>
      <c r="O14" s="19">
        <v>7500</v>
      </c>
      <c r="P14" s="19"/>
      <c r="Q14" s="19">
        <f t="shared" ref="Q14:Q28" si="2">SUM(D14:P14)</f>
        <v>79500</v>
      </c>
    </row>
    <row r="15" spans="1:255" ht="15" x14ac:dyDescent="0.25">
      <c r="A15" s="21" t="s">
        <v>55</v>
      </c>
      <c r="B15" s="22">
        <v>20000</v>
      </c>
      <c r="C15" s="19"/>
      <c r="D15" s="19">
        <f t="shared" ref="D15:O17" si="3">+$B15/12</f>
        <v>1666.6666666666667</v>
      </c>
      <c r="E15" s="19">
        <f t="shared" si="3"/>
        <v>1666.6666666666667</v>
      </c>
      <c r="F15" s="19">
        <f t="shared" si="3"/>
        <v>1666.6666666666667</v>
      </c>
      <c r="G15" s="19">
        <f t="shared" si="3"/>
        <v>1666.6666666666667</v>
      </c>
      <c r="H15" s="19">
        <f t="shared" si="3"/>
        <v>1666.6666666666667</v>
      </c>
      <c r="I15" s="19">
        <f t="shared" si="3"/>
        <v>1666.6666666666667</v>
      </c>
      <c r="J15" s="19">
        <f t="shared" si="3"/>
        <v>1666.6666666666667</v>
      </c>
      <c r="K15" s="19">
        <f t="shared" si="3"/>
        <v>1666.6666666666667</v>
      </c>
      <c r="L15" s="19">
        <f t="shared" si="3"/>
        <v>1666.6666666666667</v>
      </c>
      <c r="M15" s="19">
        <f t="shared" si="3"/>
        <v>1666.6666666666667</v>
      </c>
      <c r="N15" s="19">
        <f t="shared" si="3"/>
        <v>1666.6666666666667</v>
      </c>
      <c r="O15" s="19">
        <f t="shared" si="3"/>
        <v>1666.6666666666667</v>
      </c>
      <c r="P15" s="19"/>
      <c r="Q15" s="19">
        <f t="shared" si="2"/>
        <v>20000</v>
      </c>
    </row>
    <row r="16" spans="1:255" ht="15" x14ac:dyDescent="0.25">
      <c r="A16" s="21" t="s">
        <v>56</v>
      </c>
      <c r="B16" s="22">
        <v>21000</v>
      </c>
      <c r="C16" s="19"/>
      <c r="D16" s="19">
        <f t="shared" si="3"/>
        <v>1750</v>
      </c>
      <c r="E16" s="19">
        <f t="shared" si="3"/>
        <v>1750</v>
      </c>
      <c r="F16" s="19">
        <f t="shared" si="3"/>
        <v>1750</v>
      </c>
      <c r="G16" s="19">
        <f t="shared" si="3"/>
        <v>1750</v>
      </c>
      <c r="H16" s="19">
        <f t="shared" si="3"/>
        <v>1750</v>
      </c>
      <c r="I16" s="19">
        <f t="shared" si="3"/>
        <v>1750</v>
      </c>
      <c r="J16" s="19">
        <f t="shared" si="3"/>
        <v>1750</v>
      </c>
      <c r="K16" s="19">
        <f t="shared" si="3"/>
        <v>1750</v>
      </c>
      <c r="L16" s="19">
        <f t="shared" si="3"/>
        <v>1750</v>
      </c>
      <c r="M16" s="19">
        <f t="shared" si="3"/>
        <v>1750</v>
      </c>
      <c r="N16" s="19">
        <f t="shared" si="3"/>
        <v>1750</v>
      </c>
      <c r="O16" s="19">
        <f t="shared" si="3"/>
        <v>1750</v>
      </c>
      <c r="P16" s="19"/>
      <c r="Q16" s="19">
        <f t="shared" si="2"/>
        <v>21000</v>
      </c>
    </row>
    <row r="17" spans="1:17" ht="15" x14ac:dyDescent="0.25">
      <c r="A17" s="21" t="s">
        <v>57</v>
      </c>
      <c r="B17" s="22">
        <v>2000</v>
      </c>
      <c r="C17" s="19"/>
      <c r="D17" s="19">
        <f t="shared" si="3"/>
        <v>166.66666666666666</v>
      </c>
      <c r="E17" s="19">
        <f t="shared" si="3"/>
        <v>166.66666666666666</v>
      </c>
      <c r="F17" s="19">
        <f t="shared" si="3"/>
        <v>166.66666666666666</v>
      </c>
      <c r="G17" s="19">
        <f t="shared" si="3"/>
        <v>166.66666666666666</v>
      </c>
      <c r="H17" s="19">
        <f t="shared" si="3"/>
        <v>166.66666666666666</v>
      </c>
      <c r="I17" s="19">
        <f t="shared" si="3"/>
        <v>166.66666666666666</v>
      </c>
      <c r="J17" s="19">
        <f t="shared" si="3"/>
        <v>166.66666666666666</v>
      </c>
      <c r="K17" s="19">
        <f t="shared" si="3"/>
        <v>166.66666666666666</v>
      </c>
      <c r="L17" s="19">
        <f t="shared" si="3"/>
        <v>166.66666666666666</v>
      </c>
      <c r="M17" s="19">
        <f t="shared" si="3"/>
        <v>166.66666666666666</v>
      </c>
      <c r="N17" s="19">
        <f t="shared" si="3"/>
        <v>166.66666666666666</v>
      </c>
      <c r="O17" s="19">
        <f t="shared" si="3"/>
        <v>166.66666666666666</v>
      </c>
      <c r="P17" s="19"/>
      <c r="Q17" s="19">
        <f t="shared" si="2"/>
        <v>2000.0000000000002</v>
      </c>
    </row>
    <row r="18" spans="1:17" ht="15" x14ac:dyDescent="0.25">
      <c r="A18" s="21" t="s">
        <v>58</v>
      </c>
      <c r="B18" s="22">
        <v>300</v>
      </c>
      <c r="C18" s="19"/>
      <c r="D18" s="19"/>
      <c r="E18" s="19"/>
      <c r="F18" s="19">
        <v>300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>
        <f t="shared" si="2"/>
        <v>300</v>
      </c>
    </row>
    <row r="19" spans="1:17" ht="15" x14ac:dyDescent="0.25">
      <c r="A19" s="21" t="s">
        <v>59</v>
      </c>
      <c r="B19" s="19">
        <f>+SUM(D19:O19)</f>
        <v>25000</v>
      </c>
      <c r="C19" s="19"/>
      <c r="D19" s="19">
        <v>2000</v>
      </c>
      <c r="E19" s="19">
        <v>2000</v>
      </c>
      <c r="F19" s="19">
        <v>2000</v>
      </c>
      <c r="G19" s="19">
        <v>2000</v>
      </c>
      <c r="H19" s="19">
        <v>2000</v>
      </c>
      <c r="I19" s="19">
        <v>2000</v>
      </c>
      <c r="J19" s="19">
        <v>2000</v>
      </c>
      <c r="K19" s="19">
        <v>2000</v>
      </c>
      <c r="L19" s="19">
        <v>2000</v>
      </c>
      <c r="M19" s="19">
        <v>2000</v>
      </c>
      <c r="N19" s="19">
        <v>2000</v>
      </c>
      <c r="O19" s="19">
        <v>3000</v>
      </c>
      <c r="P19" s="19"/>
      <c r="Q19" s="19">
        <f t="shared" si="2"/>
        <v>25000</v>
      </c>
    </row>
    <row r="20" spans="1:17" ht="15" x14ac:dyDescent="0.25">
      <c r="A20" s="21" t="s">
        <v>60</v>
      </c>
      <c r="B20" s="19">
        <f>+SUM(D20:O20)</f>
        <v>1000</v>
      </c>
      <c r="C20" s="19"/>
      <c r="D20" s="19">
        <v>0</v>
      </c>
      <c r="E20" s="19">
        <v>166</v>
      </c>
      <c r="F20" s="19">
        <v>0</v>
      </c>
      <c r="G20" s="19">
        <v>166</v>
      </c>
      <c r="H20" s="19">
        <v>0</v>
      </c>
      <c r="I20" s="19">
        <v>166</v>
      </c>
      <c r="J20" s="19">
        <v>0</v>
      </c>
      <c r="K20" s="19">
        <v>166</v>
      </c>
      <c r="L20" s="19">
        <v>0</v>
      </c>
      <c r="M20" s="19">
        <v>166</v>
      </c>
      <c r="N20" s="19">
        <v>0</v>
      </c>
      <c r="O20" s="19">
        <v>170</v>
      </c>
      <c r="P20" s="19"/>
      <c r="Q20" s="19">
        <f t="shared" si="2"/>
        <v>1000</v>
      </c>
    </row>
    <row r="21" spans="1:17" ht="15" x14ac:dyDescent="0.25">
      <c r="A21" s="21" t="s">
        <v>61</v>
      </c>
      <c r="B21" s="22">
        <v>600</v>
      </c>
      <c r="C21" s="19"/>
      <c r="D21" s="19">
        <f t="shared" ref="D21:O21" si="4">+$B21/12</f>
        <v>50</v>
      </c>
      <c r="E21" s="19">
        <f t="shared" si="4"/>
        <v>50</v>
      </c>
      <c r="F21" s="19">
        <f t="shared" si="4"/>
        <v>50</v>
      </c>
      <c r="G21" s="19">
        <f t="shared" si="4"/>
        <v>50</v>
      </c>
      <c r="H21" s="19">
        <f t="shared" si="4"/>
        <v>50</v>
      </c>
      <c r="I21" s="19">
        <f t="shared" si="4"/>
        <v>50</v>
      </c>
      <c r="J21" s="19">
        <f t="shared" si="4"/>
        <v>50</v>
      </c>
      <c r="K21" s="19">
        <f t="shared" si="4"/>
        <v>50</v>
      </c>
      <c r="L21" s="19">
        <f t="shared" si="4"/>
        <v>50</v>
      </c>
      <c r="M21" s="19">
        <f t="shared" si="4"/>
        <v>50</v>
      </c>
      <c r="N21" s="19">
        <f t="shared" si="4"/>
        <v>50</v>
      </c>
      <c r="O21" s="19">
        <f t="shared" si="4"/>
        <v>50</v>
      </c>
      <c r="P21" s="19"/>
      <c r="Q21" s="19">
        <f t="shared" si="2"/>
        <v>600</v>
      </c>
    </row>
    <row r="22" spans="1:17" ht="15" x14ac:dyDescent="0.25">
      <c r="A22" s="21" t="s">
        <v>62</v>
      </c>
      <c r="B22" s="19">
        <f>+SUM(D22:O22)</f>
        <v>1200</v>
      </c>
      <c r="C22" s="19"/>
      <c r="D22" s="19">
        <v>60</v>
      </c>
      <c r="E22" s="19">
        <v>140</v>
      </c>
      <c r="F22" s="19">
        <v>60</v>
      </c>
      <c r="G22" s="19">
        <v>140</v>
      </c>
      <c r="H22" s="19">
        <v>60</v>
      </c>
      <c r="I22" s="19">
        <v>140</v>
      </c>
      <c r="J22" s="19">
        <v>60</v>
      </c>
      <c r="K22" s="19">
        <v>140</v>
      </c>
      <c r="L22" s="19">
        <v>60</v>
      </c>
      <c r="M22" s="19">
        <v>140</v>
      </c>
      <c r="N22" s="19">
        <v>60</v>
      </c>
      <c r="O22" s="19">
        <v>140</v>
      </c>
      <c r="P22" s="19"/>
      <c r="Q22" s="19">
        <f t="shared" si="2"/>
        <v>1200</v>
      </c>
    </row>
    <row r="23" spans="1:17" ht="15" x14ac:dyDescent="0.25">
      <c r="A23" s="21" t="s">
        <v>63</v>
      </c>
      <c r="B23" s="19">
        <f>+SUM(D23:O23)</f>
        <v>900</v>
      </c>
      <c r="C23" s="19"/>
      <c r="D23" s="19">
        <v>900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>
        <f t="shared" si="2"/>
        <v>900</v>
      </c>
    </row>
    <row r="24" spans="1:17" ht="15" x14ac:dyDescent="0.25">
      <c r="A24" s="21" t="s">
        <v>64</v>
      </c>
      <c r="B24" s="19">
        <f>+SUM(D24:O24)</f>
        <v>1500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>
        <v>1500</v>
      </c>
      <c r="P24" s="19"/>
      <c r="Q24" s="19">
        <f t="shared" si="2"/>
        <v>1500</v>
      </c>
    </row>
    <row r="25" spans="1:17" ht="15" x14ac:dyDescent="0.25">
      <c r="A25" s="21" t="s">
        <v>65</v>
      </c>
      <c r="B25" s="22">
        <v>3000</v>
      </c>
      <c r="C25" s="19"/>
      <c r="D25" s="19">
        <f t="shared" ref="D25:O25" si="5">+$B25/12</f>
        <v>250</v>
      </c>
      <c r="E25" s="19">
        <f t="shared" si="5"/>
        <v>250</v>
      </c>
      <c r="F25" s="19">
        <f t="shared" si="5"/>
        <v>250</v>
      </c>
      <c r="G25" s="19">
        <f t="shared" si="5"/>
        <v>250</v>
      </c>
      <c r="H25" s="19">
        <f t="shared" si="5"/>
        <v>250</v>
      </c>
      <c r="I25" s="19">
        <f t="shared" si="5"/>
        <v>250</v>
      </c>
      <c r="J25" s="19">
        <f t="shared" si="5"/>
        <v>250</v>
      </c>
      <c r="K25" s="19">
        <f t="shared" si="5"/>
        <v>250</v>
      </c>
      <c r="L25" s="19">
        <f t="shared" si="5"/>
        <v>250</v>
      </c>
      <c r="M25" s="19">
        <f t="shared" si="5"/>
        <v>250</v>
      </c>
      <c r="N25" s="19">
        <f t="shared" si="5"/>
        <v>250</v>
      </c>
      <c r="O25" s="19">
        <f t="shared" si="5"/>
        <v>250</v>
      </c>
      <c r="P25" s="19"/>
      <c r="Q25" s="19">
        <f t="shared" si="2"/>
        <v>3000</v>
      </c>
    </row>
    <row r="26" spans="1:17" ht="15" x14ac:dyDescent="0.25">
      <c r="A26" s="21" t="s">
        <v>66</v>
      </c>
      <c r="B26" s="19">
        <f>+SUM(D26:O26)</f>
        <v>3000</v>
      </c>
      <c r="C26" s="19"/>
      <c r="D26" s="19">
        <v>800</v>
      </c>
      <c r="E26" s="19">
        <v>200</v>
      </c>
      <c r="F26" s="19">
        <v>200</v>
      </c>
      <c r="G26" s="19">
        <v>200</v>
      </c>
      <c r="H26" s="19">
        <v>200</v>
      </c>
      <c r="I26" s="19">
        <v>200</v>
      </c>
      <c r="J26" s="19">
        <v>200</v>
      </c>
      <c r="K26" s="19">
        <v>200</v>
      </c>
      <c r="L26" s="19">
        <v>200</v>
      </c>
      <c r="M26" s="19">
        <v>200</v>
      </c>
      <c r="N26" s="19">
        <v>200</v>
      </c>
      <c r="O26" s="19">
        <v>200</v>
      </c>
      <c r="P26" s="19"/>
      <c r="Q26" s="19">
        <f t="shared" si="2"/>
        <v>3000</v>
      </c>
    </row>
    <row r="27" spans="1:17" ht="15" x14ac:dyDescent="0.25">
      <c r="A27" s="21" t="s">
        <v>67</v>
      </c>
      <c r="B27" s="19">
        <f>+SUM(D27:O27)</f>
        <v>9800</v>
      </c>
      <c r="C27" s="19"/>
      <c r="D27" s="19">
        <v>800</v>
      </c>
      <c r="E27" s="19">
        <v>800</v>
      </c>
      <c r="F27" s="19">
        <v>900</v>
      </c>
      <c r="G27" s="19">
        <v>800</v>
      </c>
      <c r="H27" s="19">
        <v>800</v>
      </c>
      <c r="I27" s="19">
        <v>800</v>
      </c>
      <c r="J27" s="19">
        <v>800</v>
      </c>
      <c r="K27" s="19">
        <v>800</v>
      </c>
      <c r="L27" s="19">
        <v>900</v>
      </c>
      <c r="M27" s="19">
        <v>800</v>
      </c>
      <c r="N27" s="19">
        <v>800</v>
      </c>
      <c r="O27" s="19">
        <v>800</v>
      </c>
      <c r="P27" s="19"/>
      <c r="Q27" s="19">
        <f t="shared" si="2"/>
        <v>9800</v>
      </c>
    </row>
    <row r="28" spans="1:17" ht="15" x14ac:dyDescent="0.25">
      <c r="A28" s="21" t="s">
        <v>68</v>
      </c>
      <c r="B28" s="22">
        <v>2500</v>
      </c>
      <c r="C28" s="19"/>
      <c r="D28" s="19">
        <f t="shared" ref="D28:O28" si="6">+$B28/12</f>
        <v>208.33333333333334</v>
      </c>
      <c r="E28" s="19">
        <f t="shared" si="6"/>
        <v>208.33333333333334</v>
      </c>
      <c r="F28" s="19">
        <f t="shared" si="6"/>
        <v>208.33333333333334</v>
      </c>
      <c r="G28" s="19">
        <f t="shared" si="6"/>
        <v>208.33333333333334</v>
      </c>
      <c r="H28" s="19">
        <f t="shared" si="6"/>
        <v>208.33333333333334</v>
      </c>
      <c r="I28" s="19">
        <f t="shared" si="6"/>
        <v>208.33333333333334</v>
      </c>
      <c r="J28" s="19">
        <f t="shared" si="6"/>
        <v>208.33333333333334</v>
      </c>
      <c r="K28" s="19">
        <f t="shared" si="6"/>
        <v>208.33333333333334</v>
      </c>
      <c r="L28" s="19">
        <f t="shared" si="6"/>
        <v>208.33333333333334</v>
      </c>
      <c r="M28" s="19">
        <f t="shared" si="6"/>
        <v>208.33333333333334</v>
      </c>
      <c r="N28" s="19">
        <f t="shared" si="6"/>
        <v>208.33333333333334</v>
      </c>
      <c r="O28" s="19">
        <f t="shared" si="6"/>
        <v>208.33333333333334</v>
      </c>
      <c r="P28" s="19"/>
      <c r="Q28" s="19">
        <f t="shared" si="2"/>
        <v>2500</v>
      </c>
    </row>
    <row r="29" spans="1:17" ht="15.75" thickBot="1" x14ac:dyDescent="0.3">
      <c r="A29" s="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16.5" thickTop="1" thickBot="1" x14ac:dyDescent="0.3">
      <c r="A30" s="12" t="s">
        <v>2</v>
      </c>
      <c r="B30" s="20">
        <f>SUM(B13:B29)</f>
        <v>171300</v>
      </c>
      <c r="C30" s="19"/>
      <c r="D30" s="20">
        <f t="shared" ref="D30:O30" si="7">SUM(D13:D29)</f>
        <v>13601.666666666668</v>
      </c>
      <c r="E30" s="20">
        <f t="shared" si="7"/>
        <v>12797.666666666668</v>
      </c>
      <c r="F30" s="20">
        <f t="shared" si="7"/>
        <v>14301.666666666666</v>
      </c>
      <c r="G30" s="20">
        <f t="shared" si="7"/>
        <v>14147.666666666666</v>
      </c>
      <c r="H30" s="20">
        <f t="shared" si="7"/>
        <v>13651.666666666668</v>
      </c>
      <c r="I30" s="20">
        <f t="shared" si="7"/>
        <v>13897.666666666668</v>
      </c>
      <c r="J30" s="20">
        <f t="shared" si="7"/>
        <v>13901.666666666666</v>
      </c>
      <c r="K30" s="20">
        <f t="shared" si="7"/>
        <v>14597.666666666666</v>
      </c>
      <c r="L30" s="20">
        <f t="shared" si="7"/>
        <v>14451.666666666666</v>
      </c>
      <c r="M30" s="20">
        <f t="shared" si="7"/>
        <v>14397.666666666666</v>
      </c>
      <c r="N30" s="20">
        <f t="shared" si="7"/>
        <v>14151.666666666666</v>
      </c>
      <c r="O30" s="20">
        <f t="shared" si="7"/>
        <v>17401.666666666664</v>
      </c>
      <c r="P30" s="19"/>
      <c r="Q30" s="20">
        <f>SUM(D30:P30)</f>
        <v>171300</v>
      </c>
    </row>
    <row r="31" spans="1:17" ht="16.5" thickTop="1" thickBot="1" x14ac:dyDescent="0.3">
      <c r="A31" s="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ht="20.25" thickTop="1" thickBot="1" x14ac:dyDescent="0.35">
      <c r="A32" s="23" t="s">
        <v>6</v>
      </c>
      <c r="B32" s="20">
        <f>+B10-B30</f>
        <v>8700</v>
      </c>
      <c r="C32" s="24"/>
      <c r="D32" s="20">
        <f t="shared" ref="D32:O32" si="8">+D10-D30</f>
        <v>-2601.6666666666679</v>
      </c>
      <c r="E32" s="20">
        <f t="shared" si="8"/>
        <v>-797.66666666666788</v>
      </c>
      <c r="F32" s="20">
        <f t="shared" si="8"/>
        <v>698.33333333333394</v>
      </c>
      <c r="G32" s="20">
        <f t="shared" si="8"/>
        <v>852.33333333333394</v>
      </c>
      <c r="H32" s="20">
        <f t="shared" si="8"/>
        <v>1348.3333333333321</v>
      </c>
      <c r="I32" s="20">
        <f t="shared" si="8"/>
        <v>1102.3333333333321</v>
      </c>
      <c r="J32" s="20">
        <f t="shared" si="8"/>
        <v>1098.3333333333339</v>
      </c>
      <c r="K32" s="20">
        <f t="shared" si="8"/>
        <v>1402.3333333333339</v>
      </c>
      <c r="L32" s="20">
        <f t="shared" si="8"/>
        <v>1548.3333333333339</v>
      </c>
      <c r="M32" s="20">
        <f t="shared" si="8"/>
        <v>1602.3333333333339</v>
      </c>
      <c r="N32" s="20">
        <f t="shared" si="8"/>
        <v>1848.3333333333339</v>
      </c>
      <c r="O32" s="20">
        <f t="shared" si="8"/>
        <v>598.33333333333576</v>
      </c>
      <c r="P32" s="25"/>
      <c r="Q32" s="20">
        <f>SUM(D32:P32)</f>
        <v>8700.0000000000018</v>
      </c>
    </row>
    <row r="33" spans="1:17" ht="15.75" thickTop="1" x14ac:dyDescent="0.25">
      <c r="A33" s="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ht="15" x14ac:dyDescent="0.25">
      <c r="A34" s="8" t="s">
        <v>69</v>
      </c>
      <c r="B34" s="19">
        <f>+D34</f>
        <v>3350.0000000000073</v>
      </c>
      <c r="C34" s="19"/>
      <c r="D34" s="19">
        <f>+'MONTHLY CASH FLOW2011'!P41</f>
        <v>3350.0000000000073</v>
      </c>
      <c r="E34" s="19">
        <f>+D36</f>
        <v>748.3333333333394</v>
      </c>
      <c r="F34" s="19">
        <f t="shared" ref="F34:O34" si="9">+E36</f>
        <v>-49.333333333328483</v>
      </c>
      <c r="G34" s="19">
        <f t="shared" si="9"/>
        <v>649.00000000000546</v>
      </c>
      <c r="H34" s="19">
        <f t="shared" si="9"/>
        <v>1501.3333333333394</v>
      </c>
      <c r="I34" s="19">
        <f t="shared" si="9"/>
        <v>2849.6666666666715</v>
      </c>
      <c r="J34" s="19">
        <f t="shared" si="9"/>
        <v>3952.0000000000036</v>
      </c>
      <c r="K34" s="19">
        <f t="shared" si="9"/>
        <v>5050.3333333333376</v>
      </c>
      <c r="L34" s="19">
        <f t="shared" si="9"/>
        <v>6452.6666666666715</v>
      </c>
      <c r="M34" s="19">
        <f t="shared" si="9"/>
        <v>8001.0000000000055</v>
      </c>
      <c r="N34" s="19">
        <f t="shared" si="9"/>
        <v>9603.3333333333394</v>
      </c>
      <c r="O34" s="19">
        <f t="shared" si="9"/>
        <v>11451.666666666673</v>
      </c>
      <c r="P34" s="19"/>
      <c r="Q34" s="19">
        <f>+D34</f>
        <v>3350.0000000000073</v>
      </c>
    </row>
    <row r="35" spans="1:17" ht="15.75" thickBot="1" x14ac:dyDescent="0.3">
      <c r="A35" s="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 t="s">
        <v>17</v>
      </c>
    </row>
    <row r="36" spans="1:17" ht="16.5" thickTop="1" thickBot="1" x14ac:dyDescent="0.3">
      <c r="A36" s="8" t="s">
        <v>70</v>
      </c>
      <c r="B36" s="26">
        <f>+B32+B34</f>
        <v>12050.000000000007</v>
      </c>
      <c r="C36" s="19"/>
      <c r="D36" s="20">
        <f>+D32+D34</f>
        <v>748.3333333333394</v>
      </c>
      <c r="E36" s="20">
        <f t="shared" ref="E36:O36" si="10">+E32+E34</f>
        <v>-49.333333333328483</v>
      </c>
      <c r="F36" s="20">
        <f t="shared" si="10"/>
        <v>649.00000000000546</v>
      </c>
      <c r="G36" s="20">
        <f t="shared" si="10"/>
        <v>1501.3333333333394</v>
      </c>
      <c r="H36" s="20">
        <f t="shared" si="10"/>
        <v>2849.6666666666715</v>
      </c>
      <c r="I36" s="20">
        <f t="shared" si="10"/>
        <v>3952.0000000000036</v>
      </c>
      <c r="J36" s="20">
        <f t="shared" si="10"/>
        <v>5050.3333333333376</v>
      </c>
      <c r="K36" s="20">
        <f t="shared" si="10"/>
        <v>6452.6666666666715</v>
      </c>
      <c r="L36" s="20">
        <f t="shared" si="10"/>
        <v>8001.0000000000055</v>
      </c>
      <c r="M36" s="20">
        <f t="shared" si="10"/>
        <v>9603.3333333333394</v>
      </c>
      <c r="N36" s="20">
        <f t="shared" si="10"/>
        <v>11451.666666666673</v>
      </c>
      <c r="O36" s="20">
        <f t="shared" si="10"/>
        <v>12050.000000000009</v>
      </c>
      <c r="P36" s="19"/>
      <c r="Q36" s="20">
        <f>+Q34+Q32</f>
        <v>12050.000000000009</v>
      </c>
    </row>
    <row r="37" spans="1:17" ht="15.75" thickTop="1" x14ac:dyDescent="0.25">
      <c r="A37" s="8"/>
      <c r="B37" s="8"/>
      <c r="C37" s="8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8"/>
      <c r="Q37" s="8"/>
    </row>
    <row r="38" spans="1:17" ht="15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ht="15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9"/>
  <sheetViews>
    <sheetView topLeftCell="A2" zoomScale="87" zoomScaleNormal="87" workbookViewId="0">
      <pane xSplit="2" ySplit="1" topLeftCell="C15" activePane="bottomRight" state="frozen"/>
      <selection activeCell="O36" sqref="O36"/>
      <selection pane="topRight" activeCell="O36" sqref="O36"/>
      <selection pane="bottomLeft" activeCell="O36" sqref="O36"/>
      <selection pane="bottomRight" activeCell="B36" sqref="B36"/>
    </sheetView>
  </sheetViews>
  <sheetFormatPr defaultRowHeight="12.75" x14ac:dyDescent="0.2"/>
  <cols>
    <col min="1" max="1" width="27.7109375" customWidth="1"/>
    <col min="2" max="2" width="8.85546875" customWidth="1"/>
    <col min="3" max="3" width="2.28515625" customWidth="1"/>
    <col min="4" max="4" width="9.28515625" customWidth="1"/>
    <col min="5" max="5" width="9.7109375" customWidth="1"/>
    <col min="6" max="8" width="7.7109375" customWidth="1"/>
    <col min="9" max="9" width="8.7109375" customWidth="1"/>
    <col min="10" max="10" width="8.85546875" customWidth="1"/>
    <col min="11" max="11" width="9.85546875" customWidth="1"/>
    <col min="12" max="12" width="9.7109375" customWidth="1"/>
    <col min="13" max="13" width="10.85546875" customWidth="1"/>
    <col min="14" max="14" width="9.28515625" customWidth="1"/>
    <col min="15" max="15" width="10.5703125" customWidth="1"/>
    <col min="16" max="16" width="2.5703125" customWidth="1"/>
    <col min="17" max="17" width="10.28515625" customWidth="1"/>
  </cols>
  <sheetData>
    <row r="1" spans="1:255" hidden="1" x14ac:dyDescent="0.2"/>
    <row r="2" spans="1:255" ht="21" x14ac:dyDescent="0.35">
      <c r="A2" s="8" t="s">
        <v>17</v>
      </c>
      <c r="B2" s="8"/>
      <c r="C2" s="8"/>
      <c r="D2" s="8"/>
      <c r="E2" s="8"/>
      <c r="F2" s="9" t="s">
        <v>75</v>
      </c>
      <c r="G2" s="8"/>
      <c r="H2" s="10"/>
      <c r="I2" s="8"/>
      <c r="J2" s="8"/>
      <c r="K2" s="8"/>
      <c r="L2" s="8"/>
      <c r="M2" s="8"/>
      <c r="N2" s="8"/>
      <c r="O2" s="8"/>
      <c r="P2" s="8"/>
      <c r="Q2" s="11" t="s">
        <v>50</v>
      </c>
      <c r="IU2" s="7" t="s">
        <v>17</v>
      </c>
    </row>
    <row r="3" spans="1:255" ht="15.75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55" ht="16.5" thickTop="1" thickBot="1" x14ac:dyDescent="0.3">
      <c r="A4" s="12" t="s">
        <v>1</v>
      </c>
      <c r="B4" s="13" t="s">
        <v>2</v>
      </c>
      <c r="C4" s="14"/>
      <c r="D4" s="16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71</v>
      </c>
      <c r="M4" s="13" t="s">
        <v>15</v>
      </c>
      <c r="N4" s="13" t="s">
        <v>72</v>
      </c>
      <c r="O4" s="13" t="s">
        <v>16</v>
      </c>
      <c r="P4" s="14"/>
      <c r="Q4" s="13" t="s">
        <v>2</v>
      </c>
    </row>
    <row r="5" spans="1:255" ht="15.75" thickTop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55" ht="15" x14ac:dyDescent="0.25">
      <c r="A6" s="18" t="s">
        <v>0</v>
      </c>
      <c r="B6" s="12"/>
      <c r="C6" s="12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55" ht="15" x14ac:dyDescent="0.25">
      <c r="A7" s="8" t="s">
        <v>52</v>
      </c>
      <c r="B7" s="19">
        <f>+SUM(D7:O7)</f>
        <v>230000</v>
      </c>
      <c r="C7" s="19"/>
      <c r="D7" s="19">
        <v>15000</v>
      </c>
      <c r="E7" s="19">
        <v>15000</v>
      </c>
      <c r="F7" s="19">
        <v>17000</v>
      </c>
      <c r="G7" s="19">
        <v>18000</v>
      </c>
      <c r="H7" s="19">
        <v>20000</v>
      </c>
      <c r="I7" s="19">
        <v>20000</v>
      </c>
      <c r="J7" s="19">
        <v>20000</v>
      </c>
      <c r="K7" s="19">
        <v>20000</v>
      </c>
      <c r="L7" s="19">
        <v>20000</v>
      </c>
      <c r="M7" s="19">
        <v>20000</v>
      </c>
      <c r="N7" s="19">
        <v>20000</v>
      </c>
      <c r="O7" s="19">
        <v>25000</v>
      </c>
      <c r="P7" s="19"/>
      <c r="Q7" s="19">
        <f>SUM(D7:P7)</f>
        <v>230000</v>
      </c>
    </row>
    <row r="8" spans="1:255" ht="15" x14ac:dyDescent="0.25">
      <c r="A8" s="8" t="s">
        <v>53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>
        <f>SUM(D8:P8)</f>
        <v>0</v>
      </c>
    </row>
    <row r="9" spans="1:255" ht="15.75" thickBot="1" x14ac:dyDescent="0.3">
      <c r="A9" s="8" t="s">
        <v>54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>
        <f>SUM(D9:P9)</f>
        <v>0</v>
      </c>
    </row>
    <row r="10" spans="1:255" ht="16.5" thickTop="1" thickBot="1" x14ac:dyDescent="0.3">
      <c r="A10" s="12" t="s">
        <v>51</v>
      </c>
      <c r="B10" s="20">
        <f>SUM(B7:B9)</f>
        <v>230000</v>
      </c>
      <c r="C10" s="19"/>
      <c r="D10" s="20">
        <f t="shared" ref="D10:O10" si="0">SUM(D7:D9)</f>
        <v>15000</v>
      </c>
      <c r="E10" s="20">
        <f t="shared" si="0"/>
        <v>15000</v>
      </c>
      <c r="F10" s="20">
        <f t="shared" si="0"/>
        <v>17000</v>
      </c>
      <c r="G10" s="20">
        <f t="shared" si="0"/>
        <v>18000</v>
      </c>
      <c r="H10" s="20">
        <f t="shared" si="0"/>
        <v>20000</v>
      </c>
      <c r="I10" s="20">
        <f t="shared" si="0"/>
        <v>20000</v>
      </c>
      <c r="J10" s="20">
        <f t="shared" si="0"/>
        <v>20000</v>
      </c>
      <c r="K10" s="20">
        <f t="shared" si="0"/>
        <v>20000</v>
      </c>
      <c r="L10" s="20">
        <f t="shared" si="0"/>
        <v>20000</v>
      </c>
      <c r="M10" s="20">
        <f t="shared" si="0"/>
        <v>20000</v>
      </c>
      <c r="N10" s="20">
        <f t="shared" si="0"/>
        <v>20000</v>
      </c>
      <c r="O10" s="20">
        <f t="shared" si="0"/>
        <v>25000</v>
      </c>
      <c r="P10" s="19"/>
      <c r="Q10" s="20">
        <f>SUM(D10:P10)</f>
        <v>230000</v>
      </c>
    </row>
    <row r="11" spans="1:255" ht="15.75" thickTop="1" x14ac:dyDescent="0.25">
      <c r="A11" s="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255" ht="15" x14ac:dyDescent="0.25">
      <c r="A12" s="18" t="s">
        <v>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255" ht="15" x14ac:dyDescent="0.25">
      <c r="A13" s="1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255" ht="15" x14ac:dyDescent="0.25">
      <c r="A14" s="8" t="s">
        <v>42</v>
      </c>
      <c r="B14" s="19">
        <f>+SUM(D14:O14)</f>
        <v>94000</v>
      </c>
      <c r="C14" s="19"/>
      <c r="D14" s="19">
        <f>+D7*0.4</f>
        <v>6000</v>
      </c>
      <c r="E14" s="19">
        <v>7000</v>
      </c>
      <c r="F14" s="19">
        <f t="shared" ref="F14:O14" si="1">+F7*0.4</f>
        <v>6800</v>
      </c>
      <c r="G14" s="19">
        <f t="shared" si="1"/>
        <v>7200</v>
      </c>
      <c r="H14" s="19">
        <f t="shared" si="1"/>
        <v>8000</v>
      </c>
      <c r="I14" s="19">
        <f t="shared" si="1"/>
        <v>8000</v>
      </c>
      <c r="J14" s="19">
        <f t="shared" si="1"/>
        <v>8000</v>
      </c>
      <c r="K14" s="19">
        <f t="shared" si="1"/>
        <v>8000</v>
      </c>
      <c r="L14" s="19">
        <f t="shared" si="1"/>
        <v>8000</v>
      </c>
      <c r="M14" s="19">
        <v>8000</v>
      </c>
      <c r="N14" s="19">
        <v>9000</v>
      </c>
      <c r="O14" s="19">
        <f t="shared" si="1"/>
        <v>10000</v>
      </c>
      <c r="P14" s="19"/>
      <c r="Q14" s="19">
        <f t="shared" ref="Q14:Q28" si="2">SUM(D14:P14)</f>
        <v>94000</v>
      </c>
    </row>
    <row r="15" spans="1:255" ht="15" x14ac:dyDescent="0.25">
      <c r="A15" s="21" t="s">
        <v>55</v>
      </c>
      <c r="B15" s="22">
        <v>20000</v>
      </c>
      <c r="C15" s="19"/>
      <c r="D15" s="19">
        <f t="shared" ref="D15:O17" si="3">+$B15/12</f>
        <v>1666.6666666666667</v>
      </c>
      <c r="E15" s="19">
        <f t="shared" si="3"/>
        <v>1666.6666666666667</v>
      </c>
      <c r="F15" s="19">
        <f t="shared" si="3"/>
        <v>1666.6666666666667</v>
      </c>
      <c r="G15" s="19">
        <f t="shared" si="3"/>
        <v>1666.6666666666667</v>
      </c>
      <c r="H15" s="19">
        <f t="shared" si="3"/>
        <v>1666.6666666666667</v>
      </c>
      <c r="I15" s="19">
        <f t="shared" si="3"/>
        <v>1666.6666666666667</v>
      </c>
      <c r="J15" s="19">
        <f t="shared" si="3"/>
        <v>1666.6666666666667</v>
      </c>
      <c r="K15" s="19">
        <f t="shared" si="3"/>
        <v>1666.6666666666667</v>
      </c>
      <c r="L15" s="19">
        <f t="shared" si="3"/>
        <v>1666.6666666666667</v>
      </c>
      <c r="M15" s="19">
        <f t="shared" si="3"/>
        <v>1666.6666666666667</v>
      </c>
      <c r="N15" s="19">
        <f t="shared" si="3"/>
        <v>1666.6666666666667</v>
      </c>
      <c r="O15" s="19">
        <f t="shared" si="3"/>
        <v>1666.6666666666667</v>
      </c>
      <c r="P15" s="19"/>
      <c r="Q15" s="19">
        <f t="shared" si="2"/>
        <v>20000</v>
      </c>
    </row>
    <row r="16" spans="1:255" ht="15" x14ac:dyDescent="0.25">
      <c r="A16" s="21" t="s">
        <v>56</v>
      </c>
      <c r="B16" s="22">
        <v>21000</v>
      </c>
      <c r="C16" s="19"/>
      <c r="D16" s="19">
        <f t="shared" si="3"/>
        <v>1750</v>
      </c>
      <c r="E16" s="19">
        <f t="shared" si="3"/>
        <v>1750</v>
      </c>
      <c r="F16" s="19">
        <f t="shared" si="3"/>
        <v>1750</v>
      </c>
      <c r="G16" s="19">
        <f t="shared" si="3"/>
        <v>1750</v>
      </c>
      <c r="H16" s="19">
        <f t="shared" si="3"/>
        <v>1750</v>
      </c>
      <c r="I16" s="19">
        <f t="shared" si="3"/>
        <v>1750</v>
      </c>
      <c r="J16" s="19">
        <f t="shared" si="3"/>
        <v>1750</v>
      </c>
      <c r="K16" s="19">
        <f t="shared" si="3"/>
        <v>1750</v>
      </c>
      <c r="L16" s="19">
        <f t="shared" si="3"/>
        <v>1750</v>
      </c>
      <c r="M16" s="19">
        <f t="shared" si="3"/>
        <v>1750</v>
      </c>
      <c r="N16" s="19">
        <f t="shared" si="3"/>
        <v>1750</v>
      </c>
      <c r="O16" s="19">
        <f t="shared" si="3"/>
        <v>1750</v>
      </c>
      <c r="P16" s="19"/>
      <c r="Q16" s="19">
        <f t="shared" si="2"/>
        <v>21000</v>
      </c>
    </row>
    <row r="17" spans="1:17" ht="15" x14ac:dyDescent="0.25">
      <c r="A17" s="21" t="s">
        <v>57</v>
      </c>
      <c r="B17" s="22">
        <v>2000</v>
      </c>
      <c r="C17" s="19"/>
      <c r="D17" s="19">
        <f t="shared" si="3"/>
        <v>166.66666666666666</v>
      </c>
      <c r="E17" s="19">
        <f t="shared" si="3"/>
        <v>166.66666666666666</v>
      </c>
      <c r="F17" s="19">
        <f t="shared" si="3"/>
        <v>166.66666666666666</v>
      </c>
      <c r="G17" s="19">
        <f t="shared" si="3"/>
        <v>166.66666666666666</v>
      </c>
      <c r="H17" s="19">
        <f t="shared" si="3"/>
        <v>166.66666666666666</v>
      </c>
      <c r="I17" s="19">
        <f t="shared" si="3"/>
        <v>166.66666666666666</v>
      </c>
      <c r="J17" s="19">
        <f t="shared" si="3"/>
        <v>166.66666666666666</v>
      </c>
      <c r="K17" s="19">
        <f t="shared" si="3"/>
        <v>166.66666666666666</v>
      </c>
      <c r="L17" s="19">
        <f t="shared" si="3"/>
        <v>166.66666666666666</v>
      </c>
      <c r="M17" s="19">
        <f t="shared" si="3"/>
        <v>166.66666666666666</v>
      </c>
      <c r="N17" s="19">
        <f t="shared" si="3"/>
        <v>166.66666666666666</v>
      </c>
      <c r="O17" s="19">
        <f t="shared" si="3"/>
        <v>166.66666666666666</v>
      </c>
      <c r="P17" s="19"/>
      <c r="Q17" s="19">
        <f t="shared" si="2"/>
        <v>2000.0000000000002</v>
      </c>
    </row>
    <row r="18" spans="1:17" ht="15" x14ac:dyDescent="0.25">
      <c r="A18" s="21" t="s">
        <v>58</v>
      </c>
      <c r="B18" s="22">
        <v>300</v>
      </c>
      <c r="C18" s="19"/>
      <c r="D18" s="19"/>
      <c r="E18" s="19"/>
      <c r="F18" s="19">
        <v>300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>
        <f t="shared" si="2"/>
        <v>300</v>
      </c>
    </row>
    <row r="19" spans="1:17" ht="15" x14ac:dyDescent="0.25">
      <c r="A19" s="21" t="s">
        <v>59</v>
      </c>
      <c r="B19" s="19">
        <f>+SUM(D19:O19)</f>
        <v>25000</v>
      </c>
      <c r="C19" s="19"/>
      <c r="D19" s="19">
        <v>2000</v>
      </c>
      <c r="E19" s="19">
        <v>2000</v>
      </c>
      <c r="F19" s="19">
        <v>2000</v>
      </c>
      <c r="G19" s="19">
        <v>2000</v>
      </c>
      <c r="H19" s="19">
        <v>2000</v>
      </c>
      <c r="I19" s="19">
        <v>2000</v>
      </c>
      <c r="J19" s="19">
        <v>2000</v>
      </c>
      <c r="K19" s="19">
        <v>2000</v>
      </c>
      <c r="L19" s="19">
        <v>2000</v>
      </c>
      <c r="M19" s="19">
        <v>2000</v>
      </c>
      <c r="N19" s="19">
        <v>2000</v>
      </c>
      <c r="O19" s="19">
        <v>3000</v>
      </c>
      <c r="P19" s="19"/>
      <c r="Q19" s="19">
        <f t="shared" si="2"/>
        <v>25000</v>
      </c>
    </row>
    <row r="20" spans="1:17" ht="15" x14ac:dyDescent="0.25">
      <c r="A20" s="21" t="s">
        <v>60</v>
      </c>
      <c r="B20" s="19">
        <f>+SUM(D20:O20)</f>
        <v>1000</v>
      </c>
      <c r="C20" s="19"/>
      <c r="D20" s="19">
        <v>0</v>
      </c>
      <c r="E20" s="19">
        <v>166</v>
      </c>
      <c r="F20" s="19">
        <v>0</v>
      </c>
      <c r="G20" s="19">
        <v>166</v>
      </c>
      <c r="H20" s="19">
        <v>0</v>
      </c>
      <c r="I20" s="19">
        <v>166</v>
      </c>
      <c r="J20" s="19">
        <v>0</v>
      </c>
      <c r="K20" s="19">
        <v>166</v>
      </c>
      <c r="L20" s="19">
        <v>0</v>
      </c>
      <c r="M20" s="19">
        <v>166</v>
      </c>
      <c r="N20" s="19">
        <v>0</v>
      </c>
      <c r="O20" s="19">
        <v>170</v>
      </c>
      <c r="P20" s="19"/>
      <c r="Q20" s="19">
        <f t="shared" si="2"/>
        <v>1000</v>
      </c>
    </row>
    <row r="21" spans="1:17" ht="15" x14ac:dyDescent="0.25">
      <c r="A21" s="21" t="s">
        <v>61</v>
      </c>
      <c r="B21" s="22">
        <v>600</v>
      </c>
      <c r="C21" s="19"/>
      <c r="D21" s="19">
        <f t="shared" ref="D21:O21" si="4">+$B21/12</f>
        <v>50</v>
      </c>
      <c r="E21" s="19">
        <f t="shared" si="4"/>
        <v>50</v>
      </c>
      <c r="F21" s="19">
        <f t="shared" si="4"/>
        <v>50</v>
      </c>
      <c r="G21" s="19">
        <f t="shared" si="4"/>
        <v>50</v>
      </c>
      <c r="H21" s="19">
        <f t="shared" si="4"/>
        <v>50</v>
      </c>
      <c r="I21" s="19">
        <f t="shared" si="4"/>
        <v>50</v>
      </c>
      <c r="J21" s="19">
        <f t="shared" si="4"/>
        <v>50</v>
      </c>
      <c r="K21" s="19">
        <f t="shared" si="4"/>
        <v>50</v>
      </c>
      <c r="L21" s="19">
        <f t="shared" si="4"/>
        <v>50</v>
      </c>
      <c r="M21" s="19">
        <f t="shared" si="4"/>
        <v>50</v>
      </c>
      <c r="N21" s="19">
        <f t="shared" si="4"/>
        <v>50</v>
      </c>
      <c r="O21" s="19">
        <f t="shared" si="4"/>
        <v>50</v>
      </c>
      <c r="P21" s="19"/>
      <c r="Q21" s="19">
        <f t="shared" si="2"/>
        <v>600</v>
      </c>
    </row>
    <row r="22" spans="1:17" ht="15" x14ac:dyDescent="0.25">
      <c r="A22" s="21" t="s">
        <v>62</v>
      </c>
      <c r="B22" s="19">
        <f>+SUM(D22:O22)</f>
        <v>1500</v>
      </c>
      <c r="C22" s="19"/>
      <c r="D22" s="19">
        <v>80</v>
      </c>
      <c r="E22" s="19">
        <v>170</v>
      </c>
      <c r="F22" s="19">
        <v>80</v>
      </c>
      <c r="G22" s="19">
        <v>170</v>
      </c>
      <c r="H22" s="19">
        <v>80</v>
      </c>
      <c r="I22" s="19">
        <v>170</v>
      </c>
      <c r="J22" s="19">
        <v>80</v>
      </c>
      <c r="K22" s="19">
        <v>170</v>
      </c>
      <c r="L22" s="19">
        <v>80</v>
      </c>
      <c r="M22" s="19">
        <v>170</v>
      </c>
      <c r="N22" s="19">
        <v>80</v>
      </c>
      <c r="O22" s="19">
        <v>170</v>
      </c>
      <c r="P22" s="19"/>
      <c r="Q22" s="19">
        <f t="shared" si="2"/>
        <v>1500</v>
      </c>
    </row>
    <row r="23" spans="1:17" ht="15" x14ac:dyDescent="0.25">
      <c r="A23" s="21" t="s">
        <v>63</v>
      </c>
      <c r="B23" s="19">
        <f>+SUM(D23:O23)</f>
        <v>1000</v>
      </c>
      <c r="C23" s="19"/>
      <c r="D23" s="19">
        <v>1000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>
        <f t="shared" si="2"/>
        <v>1000</v>
      </c>
    </row>
    <row r="24" spans="1:17" ht="15" x14ac:dyDescent="0.25">
      <c r="A24" s="21" t="s">
        <v>64</v>
      </c>
      <c r="B24" s="19">
        <f>+SUM(D24:O24)</f>
        <v>1500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>
        <v>1500</v>
      </c>
      <c r="P24" s="19"/>
      <c r="Q24" s="19">
        <f t="shared" si="2"/>
        <v>1500</v>
      </c>
    </row>
    <row r="25" spans="1:17" ht="15" x14ac:dyDescent="0.25">
      <c r="A25" s="21" t="s">
        <v>65</v>
      </c>
      <c r="B25" s="22">
        <v>3000</v>
      </c>
      <c r="C25" s="19"/>
      <c r="D25" s="19">
        <f t="shared" ref="D25:O25" si="5">+$B25/12</f>
        <v>250</v>
      </c>
      <c r="E25" s="19">
        <f t="shared" si="5"/>
        <v>250</v>
      </c>
      <c r="F25" s="19">
        <f t="shared" si="5"/>
        <v>250</v>
      </c>
      <c r="G25" s="19">
        <f t="shared" si="5"/>
        <v>250</v>
      </c>
      <c r="H25" s="19">
        <f t="shared" si="5"/>
        <v>250</v>
      </c>
      <c r="I25" s="19">
        <f t="shared" si="5"/>
        <v>250</v>
      </c>
      <c r="J25" s="19">
        <f t="shared" si="5"/>
        <v>250</v>
      </c>
      <c r="K25" s="19">
        <f t="shared" si="5"/>
        <v>250</v>
      </c>
      <c r="L25" s="19">
        <f t="shared" si="5"/>
        <v>250</v>
      </c>
      <c r="M25" s="19">
        <f t="shared" si="5"/>
        <v>250</v>
      </c>
      <c r="N25" s="19">
        <f t="shared" si="5"/>
        <v>250</v>
      </c>
      <c r="O25" s="19">
        <f t="shared" si="5"/>
        <v>250</v>
      </c>
      <c r="P25" s="19"/>
      <c r="Q25" s="19">
        <f t="shared" si="2"/>
        <v>3000</v>
      </c>
    </row>
    <row r="26" spans="1:17" ht="15" x14ac:dyDescent="0.25">
      <c r="A26" s="21" t="s">
        <v>66</v>
      </c>
      <c r="B26" s="19">
        <f>+SUM(D26:O26)</f>
        <v>3500</v>
      </c>
      <c r="C26" s="19"/>
      <c r="D26" s="19">
        <v>800</v>
      </c>
      <c r="E26" s="19">
        <v>200</v>
      </c>
      <c r="F26" s="19">
        <v>200</v>
      </c>
      <c r="G26" s="19">
        <v>200</v>
      </c>
      <c r="H26" s="19">
        <v>200</v>
      </c>
      <c r="I26" s="19">
        <v>200</v>
      </c>
      <c r="J26" s="19">
        <v>200</v>
      </c>
      <c r="K26" s="19">
        <v>300</v>
      </c>
      <c r="L26" s="19">
        <v>300</v>
      </c>
      <c r="M26" s="19">
        <v>300</v>
      </c>
      <c r="N26" s="19">
        <v>300</v>
      </c>
      <c r="O26" s="19">
        <v>300</v>
      </c>
      <c r="P26" s="19"/>
      <c r="Q26" s="19">
        <f t="shared" si="2"/>
        <v>3500</v>
      </c>
    </row>
    <row r="27" spans="1:17" ht="15" x14ac:dyDescent="0.25">
      <c r="A27" s="21" t="s">
        <v>67</v>
      </c>
      <c r="B27" s="19">
        <f>+SUM(D27:O27)</f>
        <v>9800</v>
      </c>
      <c r="C27" s="19"/>
      <c r="D27" s="19">
        <v>800</v>
      </c>
      <c r="E27" s="19">
        <v>800</v>
      </c>
      <c r="F27" s="19">
        <v>900</v>
      </c>
      <c r="G27" s="19">
        <v>800</v>
      </c>
      <c r="H27" s="19">
        <v>800</v>
      </c>
      <c r="I27" s="19">
        <v>800</v>
      </c>
      <c r="J27" s="19">
        <v>800</v>
      </c>
      <c r="K27" s="19">
        <v>800</v>
      </c>
      <c r="L27" s="19">
        <v>900</v>
      </c>
      <c r="M27" s="19">
        <v>800</v>
      </c>
      <c r="N27" s="19">
        <v>800</v>
      </c>
      <c r="O27" s="19">
        <v>800</v>
      </c>
      <c r="P27" s="19"/>
      <c r="Q27" s="19">
        <f t="shared" si="2"/>
        <v>9800</v>
      </c>
    </row>
    <row r="28" spans="1:17" ht="15" x14ac:dyDescent="0.25">
      <c r="A28" s="21" t="s">
        <v>68</v>
      </c>
      <c r="B28" s="22">
        <v>2500</v>
      </c>
      <c r="C28" s="19"/>
      <c r="D28" s="19">
        <f t="shared" ref="D28:O28" si="6">+$B28/12</f>
        <v>208.33333333333334</v>
      </c>
      <c r="E28" s="19">
        <f t="shared" si="6"/>
        <v>208.33333333333334</v>
      </c>
      <c r="F28" s="19">
        <f t="shared" si="6"/>
        <v>208.33333333333334</v>
      </c>
      <c r="G28" s="19">
        <f t="shared" si="6"/>
        <v>208.33333333333334</v>
      </c>
      <c r="H28" s="19">
        <f t="shared" si="6"/>
        <v>208.33333333333334</v>
      </c>
      <c r="I28" s="19">
        <f t="shared" si="6"/>
        <v>208.33333333333334</v>
      </c>
      <c r="J28" s="19">
        <f t="shared" si="6"/>
        <v>208.33333333333334</v>
      </c>
      <c r="K28" s="19">
        <f t="shared" si="6"/>
        <v>208.33333333333334</v>
      </c>
      <c r="L28" s="19">
        <f t="shared" si="6"/>
        <v>208.33333333333334</v>
      </c>
      <c r="M28" s="19">
        <f t="shared" si="6"/>
        <v>208.33333333333334</v>
      </c>
      <c r="N28" s="19">
        <f t="shared" si="6"/>
        <v>208.33333333333334</v>
      </c>
      <c r="O28" s="19">
        <f t="shared" si="6"/>
        <v>208.33333333333334</v>
      </c>
      <c r="P28" s="19"/>
      <c r="Q28" s="19">
        <f t="shared" si="2"/>
        <v>2500</v>
      </c>
    </row>
    <row r="29" spans="1:17" ht="15.75" thickBot="1" x14ac:dyDescent="0.3">
      <c r="A29" s="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16.5" thickTop="1" thickBot="1" x14ac:dyDescent="0.3">
      <c r="A30" s="12" t="s">
        <v>2</v>
      </c>
      <c r="B30" s="20">
        <f>SUM(B13:B29)</f>
        <v>186700</v>
      </c>
      <c r="C30" s="19"/>
      <c r="D30" s="20">
        <f t="shared" ref="D30:O30" si="7">SUM(D13:D29)</f>
        <v>14771.666666666668</v>
      </c>
      <c r="E30" s="20">
        <f t="shared" si="7"/>
        <v>14427.666666666666</v>
      </c>
      <c r="F30" s="20">
        <f t="shared" si="7"/>
        <v>14371.666666666666</v>
      </c>
      <c r="G30" s="20">
        <f t="shared" si="7"/>
        <v>14627.666666666666</v>
      </c>
      <c r="H30" s="20">
        <f t="shared" si="7"/>
        <v>15171.666666666666</v>
      </c>
      <c r="I30" s="20">
        <f t="shared" si="7"/>
        <v>15427.666666666666</v>
      </c>
      <c r="J30" s="20">
        <f t="shared" si="7"/>
        <v>15171.666666666666</v>
      </c>
      <c r="K30" s="20">
        <f t="shared" si="7"/>
        <v>15527.666666666666</v>
      </c>
      <c r="L30" s="20">
        <f t="shared" si="7"/>
        <v>15371.666666666666</v>
      </c>
      <c r="M30" s="20">
        <f t="shared" si="7"/>
        <v>15527.666666666666</v>
      </c>
      <c r="N30" s="20">
        <f t="shared" si="7"/>
        <v>16271.666666666666</v>
      </c>
      <c r="O30" s="20">
        <f t="shared" si="7"/>
        <v>20031.666666666664</v>
      </c>
      <c r="P30" s="19"/>
      <c r="Q30" s="20">
        <f>SUM(D30:P30)</f>
        <v>186699.99999999997</v>
      </c>
    </row>
    <row r="31" spans="1:17" ht="16.5" thickTop="1" thickBot="1" x14ac:dyDescent="0.3">
      <c r="A31" s="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ht="20.25" thickTop="1" thickBot="1" x14ac:dyDescent="0.35">
      <c r="A32" s="23" t="s">
        <v>6</v>
      </c>
      <c r="B32" s="20">
        <f>+B10-B30</f>
        <v>43300</v>
      </c>
      <c r="C32" s="24"/>
      <c r="D32" s="20">
        <f t="shared" ref="D32:O32" si="8">+D10-D30</f>
        <v>228.33333333333212</v>
      </c>
      <c r="E32" s="20">
        <f t="shared" si="8"/>
        <v>572.33333333333394</v>
      </c>
      <c r="F32" s="20">
        <f t="shared" si="8"/>
        <v>2628.3333333333339</v>
      </c>
      <c r="G32" s="20">
        <f t="shared" si="8"/>
        <v>3372.3333333333339</v>
      </c>
      <c r="H32" s="20">
        <f t="shared" si="8"/>
        <v>4828.3333333333339</v>
      </c>
      <c r="I32" s="20">
        <f t="shared" si="8"/>
        <v>4572.3333333333339</v>
      </c>
      <c r="J32" s="20">
        <f t="shared" si="8"/>
        <v>4828.3333333333339</v>
      </c>
      <c r="K32" s="20">
        <f t="shared" si="8"/>
        <v>4472.3333333333339</v>
      </c>
      <c r="L32" s="20">
        <f t="shared" si="8"/>
        <v>4628.3333333333339</v>
      </c>
      <c r="M32" s="20">
        <f t="shared" si="8"/>
        <v>4472.3333333333339</v>
      </c>
      <c r="N32" s="20">
        <f t="shared" si="8"/>
        <v>3728.3333333333339</v>
      </c>
      <c r="O32" s="20">
        <f t="shared" si="8"/>
        <v>4968.3333333333358</v>
      </c>
      <c r="P32" s="25"/>
      <c r="Q32" s="20">
        <f>SUM(D32:P32)</f>
        <v>43300.000000000015</v>
      </c>
    </row>
    <row r="33" spans="1:17" ht="15.75" thickTop="1" x14ac:dyDescent="0.25">
      <c r="A33" s="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ht="15" x14ac:dyDescent="0.25">
      <c r="A34" s="8" t="s">
        <v>69</v>
      </c>
      <c r="B34" s="19">
        <f>+D34</f>
        <v>12050.000000000009</v>
      </c>
      <c r="C34" s="19"/>
      <c r="D34" s="19">
        <f>+'MONTHLY CASH FLOW 2012'!O36</f>
        <v>12050.000000000009</v>
      </c>
      <c r="E34" s="19">
        <f>+D36</f>
        <v>12278.333333333341</v>
      </c>
      <c r="F34" s="19">
        <f t="shared" ref="F34:O34" si="9">+E36</f>
        <v>12850.666666666675</v>
      </c>
      <c r="G34" s="19">
        <f t="shared" si="9"/>
        <v>15479.000000000009</v>
      </c>
      <c r="H34" s="19">
        <f t="shared" si="9"/>
        <v>18851.333333333343</v>
      </c>
      <c r="I34" s="19">
        <f t="shared" si="9"/>
        <v>23679.666666666679</v>
      </c>
      <c r="J34" s="19">
        <f t="shared" si="9"/>
        <v>28252.000000000015</v>
      </c>
      <c r="K34" s="19">
        <f t="shared" si="9"/>
        <v>33080.33333333335</v>
      </c>
      <c r="L34" s="19">
        <f t="shared" si="9"/>
        <v>37552.666666666686</v>
      </c>
      <c r="M34" s="19">
        <f t="shared" si="9"/>
        <v>42181.000000000022</v>
      </c>
      <c r="N34" s="19">
        <f t="shared" si="9"/>
        <v>46653.333333333358</v>
      </c>
      <c r="O34" s="19">
        <f t="shared" si="9"/>
        <v>50381.666666666693</v>
      </c>
      <c r="P34" s="19"/>
      <c r="Q34" s="19">
        <f>+B34</f>
        <v>12050.000000000009</v>
      </c>
    </row>
    <row r="35" spans="1:17" ht="15.75" thickBot="1" x14ac:dyDescent="0.3">
      <c r="A35" s="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 t="s">
        <v>17</v>
      </c>
    </row>
    <row r="36" spans="1:17" ht="16.5" thickTop="1" thickBot="1" x14ac:dyDescent="0.3">
      <c r="A36" s="8" t="s">
        <v>70</v>
      </c>
      <c r="B36" s="26">
        <f>+B32+B34</f>
        <v>55350.000000000007</v>
      </c>
      <c r="C36" s="19"/>
      <c r="D36" s="20">
        <f>+D32+D34</f>
        <v>12278.333333333341</v>
      </c>
      <c r="E36" s="20">
        <f t="shared" ref="E36:O36" si="10">+E32+E34</f>
        <v>12850.666666666675</v>
      </c>
      <c r="F36" s="20">
        <f t="shared" si="10"/>
        <v>15479.000000000009</v>
      </c>
      <c r="G36" s="20">
        <f t="shared" si="10"/>
        <v>18851.333333333343</v>
      </c>
      <c r="H36" s="20">
        <f t="shared" si="10"/>
        <v>23679.666666666679</v>
      </c>
      <c r="I36" s="20">
        <f t="shared" si="10"/>
        <v>28252.000000000015</v>
      </c>
      <c r="J36" s="20">
        <f t="shared" si="10"/>
        <v>33080.33333333335</v>
      </c>
      <c r="K36" s="20">
        <f t="shared" si="10"/>
        <v>37552.666666666686</v>
      </c>
      <c r="L36" s="20">
        <f t="shared" si="10"/>
        <v>42181.000000000022</v>
      </c>
      <c r="M36" s="20">
        <f t="shared" si="10"/>
        <v>46653.333333333358</v>
      </c>
      <c r="N36" s="20">
        <f t="shared" si="10"/>
        <v>50381.666666666693</v>
      </c>
      <c r="O36" s="20">
        <f t="shared" si="10"/>
        <v>55350.000000000029</v>
      </c>
      <c r="P36" s="19"/>
      <c r="Q36" s="20">
        <f>+Q34+Q32</f>
        <v>55350.000000000022</v>
      </c>
    </row>
    <row r="37" spans="1:17" ht="15.75" thickTop="1" x14ac:dyDescent="0.25">
      <c r="A37" s="8"/>
      <c r="B37" s="8"/>
      <c r="C37" s="8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8"/>
      <c r="Q37" s="8"/>
    </row>
    <row r="38" spans="1:17" ht="15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ht="15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12" sqref="B12"/>
    </sheetView>
  </sheetViews>
  <sheetFormatPr defaultRowHeight="12.75" x14ac:dyDescent="0.2"/>
  <cols>
    <col min="1" max="1" width="39.5703125" customWidth="1"/>
    <col min="3" max="3" width="2.85546875" customWidth="1"/>
    <col min="5" max="5" width="2.7109375" customWidth="1"/>
    <col min="7" max="7" width="7.7109375" customWidth="1"/>
  </cols>
  <sheetData>
    <row r="1" spans="1:8" ht="18" x14ac:dyDescent="0.25">
      <c r="A1" s="33" t="s">
        <v>76</v>
      </c>
      <c r="B1" s="33"/>
      <c r="C1" s="33"/>
      <c r="D1" s="33"/>
      <c r="E1" s="33"/>
      <c r="F1" s="33"/>
    </row>
    <row r="2" spans="1:8" ht="15.75" x14ac:dyDescent="0.25">
      <c r="A2" s="34" t="s">
        <v>77</v>
      </c>
      <c r="B2" s="34"/>
      <c r="C2" s="34"/>
      <c r="D2" s="34"/>
      <c r="E2" s="34"/>
      <c r="F2" s="34"/>
    </row>
    <row r="3" spans="1:8" x14ac:dyDescent="0.2">
      <c r="A3" s="1" t="s">
        <v>18</v>
      </c>
      <c r="B3" s="5">
        <v>2011</v>
      </c>
      <c r="C3" s="5"/>
      <c r="D3" s="5">
        <v>2012</v>
      </c>
      <c r="E3" s="5"/>
      <c r="F3" s="5">
        <v>2013</v>
      </c>
      <c r="G3" s="1"/>
      <c r="H3" s="3"/>
    </row>
    <row r="4" spans="1:8" x14ac:dyDescent="0.2">
      <c r="A4" s="1" t="s">
        <v>78</v>
      </c>
      <c r="B4" s="5" t="s">
        <v>40</v>
      </c>
      <c r="C4" s="1"/>
      <c r="D4" s="5" t="s">
        <v>40</v>
      </c>
      <c r="E4" s="5"/>
      <c r="F4" s="5" t="s">
        <v>40</v>
      </c>
      <c r="G4" s="3"/>
      <c r="H4" s="3"/>
    </row>
    <row r="5" spans="1:8" x14ac:dyDescent="0.2">
      <c r="A5" s="3"/>
      <c r="B5" s="30"/>
      <c r="C5" s="3"/>
      <c r="D5" s="30"/>
      <c r="E5" s="30"/>
      <c r="F5" s="30"/>
      <c r="G5" s="3"/>
      <c r="H5" s="3"/>
    </row>
    <row r="6" spans="1:8" ht="15" x14ac:dyDescent="0.25">
      <c r="A6" s="4" t="s">
        <v>19</v>
      </c>
      <c r="B6" s="3">
        <v>130000</v>
      </c>
      <c r="C6" s="3"/>
      <c r="D6" s="3">
        <v>180000</v>
      </c>
      <c r="E6" s="3"/>
      <c r="F6" s="3">
        <v>230000</v>
      </c>
      <c r="G6" s="3"/>
      <c r="H6" s="3"/>
    </row>
    <row r="7" spans="1:8" x14ac:dyDescent="0.2">
      <c r="A7" s="3"/>
      <c r="B7" s="3"/>
      <c r="C7" s="3"/>
      <c r="D7" s="3"/>
      <c r="E7" s="3"/>
      <c r="F7" s="3"/>
      <c r="G7" s="3"/>
      <c r="H7" s="3"/>
    </row>
    <row r="8" spans="1:8" x14ac:dyDescent="0.2">
      <c r="A8" s="3" t="s">
        <v>20</v>
      </c>
      <c r="B8" s="3">
        <v>5000</v>
      </c>
      <c r="C8" s="3"/>
      <c r="D8" s="3">
        <f>+B10</f>
        <v>10000</v>
      </c>
      <c r="E8" s="3"/>
      <c r="F8" s="3">
        <f>+D10</f>
        <v>13000</v>
      </c>
      <c r="G8" s="3"/>
      <c r="H8" s="3"/>
    </row>
    <row r="9" spans="1:8" ht="15" x14ac:dyDescent="0.25">
      <c r="A9" s="4" t="s">
        <v>4</v>
      </c>
      <c r="B9" s="3">
        <v>60250</v>
      </c>
      <c r="C9" s="3"/>
      <c r="D9" s="3">
        <v>79500</v>
      </c>
      <c r="E9" s="3"/>
      <c r="F9" s="3">
        <v>94000</v>
      </c>
      <c r="G9" s="3"/>
      <c r="H9" s="3"/>
    </row>
    <row r="10" spans="1:8" x14ac:dyDescent="0.2">
      <c r="A10" s="3" t="s">
        <v>21</v>
      </c>
      <c r="B10" s="3">
        <v>10000</v>
      </c>
      <c r="C10" s="3"/>
      <c r="D10" s="3">
        <v>13000</v>
      </c>
      <c r="E10" s="3"/>
      <c r="F10" s="3">
        <v>15000</v>
      </c>
      <c r="G10" s="3"/>
      <c r="H10" s="3"/>
    </row>
    <row r="11" spans="1:8" x14ac:dyDescent="0.2">
      <c r="A11" s="3"/>
      <c r="B11" s="3"/>
      <c r="C11" s="3"/>
      <c r="D11" s="3"/>
      <c r="E11" s="3"/>
      <c r="F11" s="3"/>
      <c r="G11" s="3"/>
      <c r="H11" s="3"/>
    </row>
    <row r="12" spans="1:8" ht="15" x14ac:dyDescent="0.25">
      <c r="A12" s="4" t="s">
        <v>22</v>
      </c>
      <c r="B12" s="3">
        <f>+B8+B9-B10</f>
        <v>55250</v>
      </c>
      <c r="C12" s="3"/>
      <c r="D12" s="3">
        <f>+D8+D9-D10</f>
        <v>76500</v>
      </c>
      <c r="E12" s="3"/>
      <c r="F12" s="3">
        <f>+F8+F9-F10</f>
        <v>92000</v>
      </c>
      <c r="G12" s="3"/>
      <c r="H12" s="3"/>
    </row>
    <row r="13" spans="1:8" x14ac:dyDescent="0.2">
      <c r="A13" s="3" t="s">
        <v>39</v>
      </c>
      <c r="B13" s="6">
        <f>+B12/B6</f>
        <v>0.42499999999999999</v>
      </c>
      <c r="C13" s="3"/>
      <c r="D13" s="6">
        <f>+D12/D6</f>
        <v>0.42499999999999999</v>
      </c>
      <c r="E13" s="3"/>
      <c r="F13" s="6">
        <f>+F12/F6</f>
        <v>0.4</v>
      </c>
      <c r="G13" s="3"/>
      <c r="H13" s="3"/>
    </row>
    <row r="14" spans="1:8" x14ac:dyDescent="0.2">
      <c r="A14" s="3"/>
      <c r="B14" s="3"/>
      <c r="C14" s="3"/>
      <c r="D14" s="3"/>
      <c r="E14" s="3"/>
      <c r="F14" s="3"/>
      <c r="G14" s="3"/>
      <c r="H14" s="3"/>
    </row>
    <row r="15" spans="1:8" ht="15" x14ac:dyDescent="0.25">
      <c r="A15" s="4" t="s">
        <v>23</v>
      </c>
      <c r="B15" s="3">
        <f>+B6-B12</f>
        <v>74750</v>
      </c>
      <c r="C15" s="3"/>
      <c r="D15" s="3">
        <f>+D6-D12</f>
        <v>103500</v>
      </c>
      <c r="E15" s="3"/>
      <c r="F15" s="3">
        <f>+F6-F12</f>
        <v>138000</v>
      </c>
      <c r="G15" s="3"/>
      <c r="H15" s="3"/>
    </row>
    <row r="16" spans="1:8" x14ac:dyDescent="0.2">
      <c r="A16" s="3" t="s">
        <v>39</v>
      </c>
      <c r="B16" s="6">
        <f>+B15/B6</f>
        <v>0.57499999999999996</v>
      </c>
      <c r="C16" s="3"/>
      <c r="D16" s="6">
        <f>+D15/D6</f>
        <v>0.57499999999999996</v>
      </c>
      <c r="E16" s="3"/>
      <c r="F16" s="6">
        <f>+F15/F6</f>
        <v>0.6</v>
      </c>
      <c r="G16" s="3"/>
      <c r="H16" s="3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ht="15" x14ac:dyDescent="0.25">
      <c r="A18" s="2" t="s">
        <v>24</v>
      </c>
      <c r="B18" s="3"/>
      <c r="C18" s="3"/>
      <c r="D18" s="3"/>
      <c r="E18" s="3"/>
      <c r="F18" s="3"/>
      <c r="G18" s="3"/>
      <c r="H18" s="3"/>
    </row>
    <row r="19" spans="1:8" x14ac:dyDescent="0.2">
      <c r="A19" s="3" t="s">
        <v>25</v>
      </c>
      <c r="B19" s="3">
        <v>15000</v>
      </c>
      <c r="C19" s="3"/>
      <c r="D19" s="3">
        <v>20000</v>
      </c>
      <c r="E19" s="3"/>
      <c r="F19" s="3">
        <v>27500</v>
      </c>
      <c r="G19" s="3"/>
      <c r="H19" s="3"/>
    </row>
    <row r="20" spans="1:8" x14ac:dyDescent="0.2">
      <c r="A20" s="3" t="s">
        <v>26</v>
      </c>
      <c r="B20" s="3">
        <v>17000</v>
      </c>
      <c r="C20" s="3"/>
      <c r="D20" s="3">
        <v>21000</v>
      </c>
      <c r="E20" s="3"/>
      <c r="F20" s="3">
        <v>35000</v>
      </c>
      <c r="G20" s="3"/>
      <c r="H20" s="3"/>
    </row>
    <row r="21" spans="1:8" x14ac:dyDescent="0.2">
      <c r="A21" s="3" t="s">
        <v>27</v>
      </c>
      <c r="B21" s="3">
        <v>1600</v>
      </c>
      <c r="C21" s="3"/>
      <c r="D21" s="3">
        <v>2000</v>
      </c>
      <c r="E21" s="3"/>
      <c r="F21" s="3">
        <v>3000</v>
      </c>
      <c r="G21" s="3"/>
      <c r="H21" s="3"/>
    </row>
    <row r="22" spans="1:8" x14ac:dyDescent="0.2">
      <c r="A22" s="3" t="s">
        <v>28</v>
      </c>
      <c r="B22" s="3">
        <v>300</v>
      </c>
      <c r="C22" s="3"/>
      <c r="D22" s="3">
        <v>300</v>
      </c>
      <c r="E22" s="3"/>
      <c r="F22" s="3">
        <v>300</v>
      </c>
      <c r="G22" s="3"/>
      <c r="H22" s="3"/>
    </row>
    <row r="23" spans="1:8" x14ac:dyDescent="0.2">
      <c r="A23" s="3" t="s">
        <v>29</v>
      </c>
      <c r="B23" s="3">
        <v>13000</v>
      </c>
      <c r="C23" s="3"/>
      <c r="D23" s="3">
        <v>25000</v>
      </c>
      <c r="E23" s="3"/>
      <c r="F23" s="3">
        <v>25000</v>
      </c>
      <c r="G23" s="3"/>
      <c r="H23" s="3"/>
    </row>
    <row r="24" spans="1:8" x14ac:dyDescent="0.2">
      <c r="A24" s="3" t="s">
        <v>30</v>
      </c>
      <c r="B24" s="3">
        <v>1000</v>
      </c>
      <c r="C24" s="3"/>
      <c r="D24" s="3">
        <v>1000</v>
      </c>
      <c r="E24" s="3"/>
      <c r="F24" s="3">
        <v>1000</v>
      </c>
      <c r="G24" s="3"/>
      <c r="H24" s="3"/>
    </row>
    <row r="25" spans="1:8" x14ac:dyDescent="0.2">
      <c r="A25" s="3" t="s">
        <v>31</v>
      </c>
      <c r="B25" s="3">
        <v>500</v>
      </c>
      <c r="C25" s="3"/>
      <c r="D25" s="3">
        <v>600</v>
      </c>
      <c r="E25" s="3"/>
      <c r="F25" s="3">
        <v>700</v>
      </c>
      <c r="G25" s="3"/>
      <c r="H25" s="3"/>
    </row>
    <row r="26" spans="1:8" x14ac:dyDescent="0.2">
      <c r="A26" s="3" t="s">
        <v>32</v>
      </c>
      <c r="B26" s="3">
        <v>1000</v>
      </c>
      <c r="C26" s="3"/>
      <c r="D26" s="3">
        <v>1200</v>
      </c>
      <c r="E26" s="3"/>
      <c r="F26" s="3">
        <v>1500</v>
      </c>
      <c r="G26" s="3"/>
      <c r="H26" s="3"/>
    </row>
    <row r="27" spans="1:8" x14ac:dyDescent="0.2">
      <c r="A27" s="3" t="s">
        <v>35</v>
      </c>
      <c r="B27" s="3">
        <v>3000</v>
      </c>
      <c r="C27" s="3"/>
      <c r="D27" s="3">
        <v>3000</v>
      </c>
      <c r="E27" s="3"/>
      <c r="F27" s="3">
        <v>3000</v>
      </c>
      <c r="G27" s="3"/>
      <c r="H27" s="3"/>
    </row>
    <row r="28" spans="1:8" x14ac:dyDescent="0.2">
      <c r="A28" s="3" t="s">
        <v>5</v>
      </c>
      <c r="B28" s="3">
        <v>800</v>
      </c>
      <c r="C28" s="3"/>
      <c r="D28" s="3">
        <v>900</v>
      </c>
      <c r="E28" s="3"/>
      <c r="F28" s="3">
        <v>1000</v>
      </c>
      <c r="G28" s="3"/>
      <c r="H28" s="3"/>
    </row>
    <row r="29" spans="1:8" x14ac:dyDescent="0.2">
      <c r="A29" s="3" t="s">
        <v>33</v>
      </c>
      <c r="B29" s="3">
        <v>1000</v>
      </c>
      <c r="C29" s="3"/>
      <c r="D29" s="3">
        <v>1500</v>
      </c>
      <c r="E29" s="3"/>
      <c r="F29" s="3">
        <v>1500</v>
      </c>
      <c r="G29" s="3"/>
      <c r="H29" s="3"/>
    </row>
    <row r="30" spans="1:8" x14ac:dyDescent="0.2">
      <c r="A30" s="3" t="s">
        <v>34</v>
      </c>
      <c r="B30" s="3">
        <v>3000</v>
      </c>
      <c r="C30" s="3"/>
      <c r="D30" s="3">
        <v>3000</v>
      </c>
      <c r="E30" s="3"/>
      <c r="F30" s="3">
        <v>4000</v>
      </c>
      <c r="G30" s="3"/>
      <c r="H30" s="3"/>
    </row>
    <row r="31" spans="1:8" x14ac:dyDescent="0.2">
      <c r="A31" s="3" t="s">
        <v>79</v>
      </c>
      <c r="B31" s="3">
        <v>3000</v>
      </c>
      <c r="C31" s="3"/>
      <c r="D31" s="3">
        <v>3000</v>
      </c>
      <c r="E31" s="3"/>
      <c r="F31" s="3">
        <v>3500</v>
      </c>
      <c r="G31" s="3"/>
      <c r="H31" s="3"/>
    </row>
    <row r="32" spans="1:8" x14ac:dyDescent="0.2">
      <c r="A32" s="3" t="s">
        <v>36</v>
      </c>
      <c r="B32" s="3">
        <v>2000</v>
      </c>
      <c r="C32" s="3"/>
      <c r="D32" s="3">
        <v>1500</v>
      </c>
      <c r="E32" s="3"/>
      <c r="F32" s="3">
        <v>1500</v>
      </c>
      <c r="G32" s="3"/>
      <c r="H32" s="3"/>
    </row>
    <row r="33" spans="1:8" x14ac:dyDescent="0.2">
      <c r="A33" s="3" t="s">
        <v>41</v>
      </c>
      <c r="B33" s="3">
        <v>2000</v>
      </c>
      <c r="C33" s="3"/>
      <c r="D33" s="3">
        <v>2500</v>
      </c>
      <c r="E33" s="3"/>
      <c r="F33" s="3">
        <v>3000</v>
      </c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ht="15" x14ac:dyDescent="0.25">
      <c r="A35" s="4" t="s">
        <v>37</v>
      </c>
      <c r="B35" s="3">
        <f>SUM(B19:B34)</f>
        <v>64200</v>
      </c>
      <c r="C35" s="3"/>
      <c r="D35" s="3">
        <f>SUM(D19:D34)</f>
        <v>86500</v>
      </c>
      <c r="E35" s="3"/>
      <c r="F35" s="3">
        <f>SUM(F19:F34)</f>
        <v>111500</v>
      </c>
      <c r="G35" s="3"/>
      <c r="H35" s="3"/>
    </row>
    <row r="36" spans="1:8" x14ac:dyDescent="0.2">
      <c r="A36" s="3" t="s">
        <v>39</v>
      </c>
      <c r="B36" s="6">
        <f>+B35/$B$6</f>
        <v>0.49384615384615382</v>
      </c>
      <c r="C36" s="6"/>
      <c r="D36" s="6">
        <f>+D35/$B$6</f>
        <v>0.66538461538461535</v>
      </c>
      <c r="E36" s="6"/>
      <c r="F36" s="6">
        <f>+F35/$B$6</f>
        <v>0.85769230769230764</v>
      </c>
      <c r="G36" s="3"/>
      <c r="H36" s="3"/>
    </row>
    <row r="37" spans="1:8" x14ac:dyDescent="0.2">
      <c r="A37" s="3"/>
      <c r="B37" s="3"/>
      <c r="C37" s="3"/>
      <c r="D37" s="3"/>
      <c r="F37" s="3"/>
      <c r="G37" s="3"/>
      <c r="H37" s="3"/>
    </row>
    <row r="38" spans="1:8" ht="15" x14ac:dyDescent="0.25">
      <c r="A38" s="4" t="s">
        <v>38</v>
      </c>
      <c r="B38" s="3">
        <f>+B15-B35</f>
        <v>10550</v>
      </c>
      <c r="C38" s="3"/>
      <c r="D38" s="3">
        <f>+D15-D35</f>
        <v>17000</v>
      </c>
      <c r="F38" s="3">
        <f>+F15-F35</f>
        <v>26500</v>
      </c>
      <c r="G38" s="3"/>
      <c r="H38" s="3"/>
    </row>
    <row r="39" spans="1:8" x14ac:dyDescent="0.2">
      <c r="A39" s="3" t="s">
        <v>39</v>
      </c>
      <c r="B39" s="6">
        <f>+B38/$B$6</f>
        <v>8.115384615384616E-2</v>
      </c>
      <c r="D39" s="6">
        <f>+D38/$B$6</f>
        <v>0.13076923076923078</v>
      </c>
      <c r="E39" s="6"/>
      <c r="F39" s="6">
        <f>+F38/$B$6</f>
        <v>0.20384615384615384</v>
      </c>
      <c r="G39" s="3"/>
      <c r="H39" s="3"/>
    </row>
    <row r="40" spans="1:8" x14ac:dyDescent="0.2">
      <c r="A40" s="3"/>
    </row>
  </sheetData>
  <mergeCells count="2">
    <mergeCell ref="A1:F1"/>
    <mergeCell ref="A2:F2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11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F19" sqref="F19"/>
    </sheetView>
  </sheetViews>
  <sheetFormatPr defaultRowHeight="12.75" x14ac:dyDescent="0.2"/>
  <cols>
    <col min="1" max="1" width="39.5703125" customWidth="1"/>
    <col min="3" max="3" width="2.85546875" customWidth="1"/>
    <col min="5" max="5" width="2.7109375" customWidth="1"/>
    <col min="7" max="7" width="2.7109375" customWidth="1"/>
  </cols>
  <sheetData>
    <row r="1" spans="1:8" ht="18" x14ac:dyDescent="0.25">
      <c r="A1" s="33" t="s">
        <v>76</v>
      </c>
      <c r="B1" s="33"/>
      <c r="C1" s="33"/>
      <c r="D1" s="33"/>
      <c r="E1" s="33"/>
      <c r="F1" s="33"/>
    </row>
    <row r="2" spans="1:8" ht="18" x14ac:dyDescent="0.25">
      <c r="A2" s="33" t="s">
        <v>80</v>
      </c>
      <c r="B2" s="33"/>
      <c r="C2" s="33"/>
      <c r="D2" s="33"/>
      <c r="E2" s="33"/>
      <c r="F2" s="33"/>
    </row>
    <row r="3" spans="1:8" x14ac:dyDescent="0.2">
      <c r="A3" s="1" t="s">
        <v>18</v>
      </c>
      <c r="B3" s="5">
        <v>2011</v>
      </c>
      <c r="C3" s="5"/>
      <c r="D3" s="5">
        <v>2012</v>
      </c>
      <c r="E3" s="5"/>
      <c r="F3" s="5">
        <v>2013</v>
      </c>
      <c r="G3" s="1"/>
      <c r="H3" s="5" t="s">
        <v>90</v>
      </c>
    </row>
    <row r="4" spans="1:8" x14ac:dyDescent="0.2">
      <c r="A4" s="1" t="s">
        <v>78</v>
      </c>
      <c r="B4" s="5" t="s">
        <v>40</v>
      </c>
      <c r="C4" s="1"/>
      <c r="D4" s="5" t="s">
        <v>40</v>
      </c>
      <c r="E4" s="5"/>
      <c r="F4" s="5" t="s">
        <v>40</v>
      </c>
      <c r="G4" s="3"/>
      <c r="H4" s="5" t="s">
        <v>40</v>
      </c>
    </row>
    <row r="5" spans="1:8" x14ac:dyDescent="0.2">
      <c r="A5" s="3"/>
      <c r="B5" s="30"/>
      <c r="C5" s="3"/>
      <c r="D5" s="30"/>
      <c r="E5" s="30"/>
      <c r="F5" s="30"/>
      <c r="G5" s="3"/>
      <c r="H5" s="30"/>
    </row>
    <row r="6" spans="1:8" ht="18" x14ac:dyDescent="0.25">
      <c r="A6" s="31" t="s">
        <v>81</v>
      </c>
      <c r="B6" s="3">
        <v>10550</v>
      </c>
      <c r="C6" s="3"/>
      <c r="D6" s="3">
        <v>17000</v>
      </c>
      <c r="E6" s="3"/>
      <c r="F6" s="3">
        <v>26500</v>
      </c>
      <c r="G6" s="3"/>
      <c r="H6" s="3">
        <f>SUM(B6:F6)</f>
        <v>54050</v>
      </c>
    </row>
    <row r="7" spans="1:8" ht="15" x14ac:dyDescent="0.25">
      <c r="A7" s="4"/>
      <c r="B7" s="3"/>
      <c r="C7" s="3"/>
      <c r="D7" s="3"/>
      <c r="E7" s="3"/>
      <c r="F7" s="3"/>
      <c r="G7" s="3"/>
      <c r="H7" s="3"/>
    </row>
    <row r="8" spans="1:8" ht="15.75" x14ac:dyDescent="0.25">
      <c r="A8" s="32" t="s">
        <v>82</v>
      </c>
      <c r="B8" s="3"/>
      <c r="C8" s="3"/>
      <c r="D8" s="3"/>
      <c r="E8" s="3"/>
      <c r="F8" s="3"/>
      <c r="G8" s="3"/>
      <c r="H8" s="3"/>
    </row>
    <row r="9" spans="1:8" ht="15" x14ac:dyDescent="0.25">
      <c r="A9" s="4" t="s">
        <v>83</v>
      </c>
      <c r="B9" s="3">
        <v>3000</v>
      </c>
      <c r="C9" s="3"/>
      <c r="D9" s="3">
        <v>3000</v>
      </c>
      <c r="E9" s="3"/>
      <c r="F9" s="3">
        <v>3000</v>
      </c>
      <c r="G9" s="3"/>
      <c r="H9" s="3">
        <f t="shared" ref="H9:H17" si="0">SUM(B9:F9)</f>
        <v>9000</v>
      </c>
    </row>
    <row r="10" spans="1:8" ht="15" x14ac:dyDescent="0.25">
      <c r="A10" s="4" t="s">
        <v>36</v>
      </c>
      <c r="B10" s="3">
        <v>2000</v>
      </c>
      <c r="C10" s="3"/>
      <c r="D10" s="3">
        <v>1500</v>
      </c>
      <c r="E10" s="3"/>
      <c r="F10" s="3">
        <v>1500</v>
      </c>
      <c r="G10" s="3"/>
      <c r="H10" s="3">
        <f t="shared" si="0"/>
        <v>5000</v>
      </c>
    </row>
    <row r="11" spans="1:8" ht="15" x14ac:dyDescent="0.25">
      <c r="A11" s="4" t="s">
        <v>84</v>
      </c>
      <c r="B11" s="3">
        <v>3000</v>
      </c>
      <c r="C11" s="3"/>
      <c r="D11" s="3"/>
      <c r="E11" s="3"/>
      <c r="F11" s="3"/>
      <c r="G11" s="3"/>
      <c r="H11" s="3">
        <f t="shared" si="0"/>
        <v>3000</v>
      </c>
    </row>
    <row r="12" spans="1:8" ht="15" x14ac:dyDescent="0.25">
      <c r="A12" s="4"/>
      <c r="B12" s="3"/>
      <c r="C12" s="3"/>
      <c r="D12" s="3"/>
      <c r="E12" s="3"/>
      <c r="F12" s="3"/>
      <c r="G12" s="3"/>
      <c r="H12" s="3"/>
    </row>
    <row r="13" spans="1:8" ht="15.75" x14ac:dyDescent="0.25">
      <c r="A13" s="32" t="s">
        <v>85</v>
      </c>
      <c r="B13" s="6"/>
      <c r="C13" s="3"/>
      <c r="D13" s="6"/>
      <c r="E13" s="3"/>
      <c r="F13" s="6"/>
      <c r="G13" s="3"/>
      <c r="H13" s="3"/>
    </row>
    <row r="14" spans="1:8" ht="15" x14ac:dyDescent="0.25">
      <c r="A14" s="4" t="s">
        <v>86</v>
      </c>
      <c r="B14" s="3">
        <v>-10200</v>
      </c>
      <c r="C14" s="3"/>
      <c r="D14" s="3">
        <v>-9800</v>
      </c>
      <c r="E14" s="3"/>
      <c r="F14" s="3">
        <v>-9800</v>
      </c>
      <c r="G14" s="3"/>
      <c r="H14" s="3">
        <f t="shared" si="0"/>
        <v>-29800</v>
      </c>
    </row>
    <row r="15" spans="1:8" ht="15" x14ac:dyDescent="0.25">
      <c r="A15" s="4" t="s">
        <v>87</v>
      </c>
      <c r="B15" s="3">
        <v>-5000</v>
      </c>
      <c r="C15" s="3"/>
      <c r="D15" s="3">
        <v>-3000</v>
      </c>
      <c r="E15" s="3"/>
      <c r="F15" s="3">
        <v>-2000</v>
      </c>
      <c r="G15" s="3"/>
      <c r="H15" s="3">
        <f t="shared" si="0"/>
        <v>-10000</v>
      </c>
    </row>
    <row r="16" spans="1:8" ht="15" x14ac:dyDescent="0.25">
      <c r="A16" s="4"/>
      <c r="B16" s="6"/>
      <c r="C16" s="3"/>
      <c r="D16" s="6"/>
      <c r="E16" s="3"/>
      <c r="F16" s="6"/>
      <c r="G16" s="3"/>
      <c r="H16" s="3"/>
    </row>
    <row r="17" spans="1:8" ht="18" x14ac:dyDescent="0.25">
      <c r="A17" s="31" t="s">
        <v>88</v>
      </c>
      <c r="B17" s="3">
        <f>SUM(B6:B16)</f>
        <v>3350</v>
      </c>
      <c r="C17" s="3"/>
      <c r="D17" s="3">
        <f>SUM(D6:D16)</f>
        <v>8700</v>
      </c>
      <c r="E17" s="3"/>
      <c r="F17" s="3">
        <f>SUM(F6:F16)</f>
        <v>19200</v>
      </c>
      <c r="G17" s="3"/>
      <c r="H17" s="3">
        <f t="shared" si="0"/>
        <v>31250</v>
      </c>
    </row>
    <row r="18" spans="1:8" ht="15" x14ac:dyDescent="0.25">
      <c r="A18" s="2"/>
      <c r="B18" s="3"/>
      <c r="C18" s="3"/>
      <c r="D18" s="3"/>
      <c r="E18" s="3"/>
      <c r="F18" s="3"/>
      <c r="G18" s="3"/>
      <c r="H18" s="3"/>
    </row>
    <row r="19" spans="1:8" ht="18" x14ac:dyDescent="0.25">
      <c r="A19" s="31" t="s">
        <v>89</v>
      </c>
      <c r="B19" s="3">
        <f>+B17</f>
        <v>3350</v>
      </c>
      <c r="C19" s="3"/>
      <c r="D19" s="3">
        <f>+B19+D17</f>
        <v>12050</v>
      </c>
      <c r="E19" s="3"/>
      <c r="F19" s="3">
        <f>+D19+F17</f>
        <v>31250</v>
      </c>
      <c r="G19" s="3"/>
      <c r="H19" s="3"/>
    </row>
    <row r="20" spans="1:8" ht="15" x14ac:dyDescent="0.25">
      <c r="A20" s="4"/>
      <c r="B20" s="3"/>
      <c r="C20" s="3"/>
      <c r="D20" s="3"/>
      <c r="E20" s="3"/>
      <c r="F20" s="3"/>
      <c r="G20" s="3"/>
      <c r="H20" s="3"/>
    </row>
    <row r="21" spans="1:8" x14ac:dyDescent="0.2">
      <c r="A21" s="3"/>
      <c r="B21" s="3"/>
      <c r="C21" s="3"/>
      <c r="D21" s="3"/>
      <c r="E21" s="3"/>
      <c r="F21" s="3"/>
      <c r="G21" s="3"/>
      <c r="H21" s="3"/>
    </row>
    <row r="22" spans="1:8" x14ac:dyDescent="0.2">
      <c r="A22" s="3"/>
      <c r="B22" s="3"/>
      <c r="C22" s="3"/>
      <c r="D22" s="3"/>
      <c r="E22" s="3"/>
      <c r="F22" s="3"/>
      <c r="G22" s="3"/>
      <c r="H22" s="3"/>
    </row>
    <row r="23" spans="1:8" x14ac:dyDescent="0.2">
      <c r="A23" s="3"/>
      <c r="B23" s="3"/>
      <c r="C23" s="3"/>
      <c r="D23" s="3"/>
      <c r="E23" s="3"/>
      <c r="F23" s="3"/>
      <c r="G23" s="3"/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3"/>
      <c r="B26" s="3"/>
      <c r="C26" s="3"/>
      <c r="D26" s="3"/>
      <c r="E26" s="3"/>
      <c r="F26" s="3"/>
      <c r="G26" s="3"/>
      <c r="H26" s="3"/>
    </row>
    <row r="27" spans="1:8" x14ac:dyDescent="0.2">
      <c r="A27" s="3"/>
      <c r="B27" s="3"/>
      <c r="C27" s="3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  <row r="29" spans="1:8" x14ac:dyDescent="0.2">
      <c r="A29" s="3"/>
      <c r="B29" s="3"/>
      <c r="C29" s="3"/>
      <c r="D29" s="3"/>
      <c r="E29" s="3"/>
      <c r="F29" s="3"/>
      <c r="G29" s="3"/>
      <c r="H29" s="3"/>
    </row>
    <row r="30" spans="1:8" x14ac:dyDescent="0.2">
      <c r="A30" s="3"/>
      <c r="B30" s="3"/>
      <c r="C30" s="3"/>
      <c r="D30" s="3"/>
      <c r="E30" s="3"/>
      <c r="F30" s="3"/>
      <c r="G30" s="3"/>
      <c r="H30" s="3"/>
    </row>
    <row r="31" spans="1:8" x14ac:dyDescent="0.2">
      <c r="A31" s="3"/>
      <c r="B31" s="3"/>
      <c r="C31" s="3"/>
      <c r="D31" s="3"/>
      <c r="E31" s="3"/>
      <c r="F31" s="3"/>
      <c r="G31" s="3"/>
      <c r="H31" s="3"/>
    </row>
    <row r="32" spans="1:8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ht="15" x14ac:dyDescent="0.25">
      <c r="A35" s="4"/>
      <c r="B35" s="3"/>
      <c r="C35" s="3"/>
      <c r="D35" s="3"/>
      <c r="E35" s="3"/>
      <c r="F35" s="3"/>
      <c r="G35" s="3"/>
      <c r="H35" s="3"/>
    </row>
    <row r="36" spans="1:8" x14ac:dyDescent="0.2">
      <c r="A36" s="3"/>
      <c r="B36" s="6"/>
      <c r="C36" s="6"/>
      <c r="D36" s="6"/>
      <c r="E36" s="6"/>
      <c r="F36" s="6"/>
      <c r="G36" s="3"/>
      <c r="H36" s="3"/>
    </row>
    <row r="37" spans="1:8" x14ac:dyDescent="0.2">
      <c r="A37" s="3"/>
      <c r="B37" s="3"/>
      <c r="C37" s="3"/>
      <c r="D37" s="3"/>
      <c r="F37" s="3"/>
      <c r="G37" s="3"/>
      <c r="H37" s="3"/>
    </row>
    <row r="38" spans="1:8" ht="15" x14ac:dyDescent="0.25">
      <c r="A38" s="4"/>
      <c r="B38" s="3"/>
      <c r="C38" s="3"/>
      <c r="D38" s="3"/>
      <c r="F38" s="3"/>
      <c r="G38" s="3"/>
      <c r="H38" s="3"/>
    </row>
    <row r="39" spans="1:8" x14ac:dyDescent="0.2">
      <c r="A39" s="3"/>
      <c r="B39" s="6"/>
      <c r="D39" s="6"/>
      <c r="E39" s="6"/>
      <c r="F39" s="6"/>
      <c r="G39" s="3"/>
      <c r="H39" s="3"/>
    </row>
    <row r="40" spans="1:8" x14ac:dyDescent="0.2">
      <c r="A40" s="3"/>
    </row>
  </sheetData>
  <mergeCells count="2">
    <mergeCell ref="A1:F1"/>
    <mergeCell ref="A2:F2"/>
  </mergeCells>
  <printOptions gridLines="1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MONTHLY CASH FLOW2011</vt:lpstr>
      <vt:lpstr>MONTHLY CASH FLOW 2012</vt:lpstr>
      <vt:lpstr>MONTHLY CASH FLOW 2013</vt:lpstr>
      <vt:lpstr>SUMMARY PROFIT &amp; lOSS 2011-2013</vt:lpstr>
      <vt:lpstr>BRIDGE PROFIT TO CASH FLOW</vt:lpstr>
      <vt:lpstr>'MONTHLY CASH FLOW 2012'!Print_Area</vt:lpstr>
      <vt:lpstr>'MONTHLY CASH FLOW 2013'!Print_Area</vt:lpstr>
      <vt:lpstr>'MONTHLY CASH FLOW2011'!Print_Area</vt:lpstr>
    </vt:vector>
  </TitlesOfParts>
  <Company>First 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Stephen Walshe</cp:lastModifiedBy>
  <cp:lastPrinted>2013-04-11T13:33:59Z</cp:lastPrinted>
  <dcterms:created xsi:type="dcterms:W3CDTF">2009-01-08T12:34:41Z</dcterms:created>
  <dcterms:modified xsi:type="dcterms:W3CDTF">2013-04-11T13:34:32Z</dcterms:modified>
</cp:coreProperties>
</file>